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735" yWindow="150" windowWidth="12450" windowHeight="12045"/>
  </bookViews>
  <sheets>
    <sheet name="총괄" sheetId="7" r:id="rId1"/>
  </sheets>
  <calcPr calcId="145621"/>
</workbook>
</file>

<file path=xl/calcChain.xml><?xml version="1.0" encoding="utf-8"?>
<calcChain xmlns="http://schemas.openxmlformats.org/spreadsheetml/2006/main">
  <c r="E54" i="7" l="1"/>
  <c r="D54" i="7"/>
  <c r="F57" i="7"/>
  <c r="G57" i="7"/>
  <c r="E176" i="7" l="1"/>
  <c r="E92" i="7"/>
  <c r="D92" i="7"/>
  <c r="F94" i="7"/>
  <c r="E13" i="7" l="1"/>
  <c r="E173" i="7" l="1"/>
  <c r="E170" i="7"/>
  <c r="F157" i="7"/>
  <c r="F158" i="7"/>
  <c r="F160" i="7"/>
  <c r="F161" i="7"/>
  <c r="F163" i="7"/>
  <c r="G163" i="7"/>
  <c r="E159" i="7"/>
  <c r="E156" i="7"/>
  <c r="D159" i="7"/>
  <c r="D156" i="7"/>
  <c r="E27" i="7"/>
  <c r="E32" i="7"/>
  <c r="E31" i="7"/>
  <c r="E114" i="7"/>
  <c r="F177" i="7"/>
  <c r="G177" i="7"/>
  <c r="F156" i="7" l="1"/>
  <c r="F159" i="7"/>
  <c r="D175" i="7" l="1"/>
  <c r="D26" i="7"/>
  <c r="E147" i="7" l="1"/>
  <c r="E116" i="7"/>
  <c r="F61" i="7" l="1"/>
  <c r="F62" i="7"/>
  <c r="F63" i="7"/>
  <c r="F66" i="7"/>
  <c r="F67" i="7"/>
  <c r="F70" i="7"/>
  <c r="F71" i="7"/>
  <c r="F72" i="7"/>
  <c r="F73" i="7"/>
  <c r="F76" i="7"/>
  <c r="F77" i="7"/>
  <c r="F79" i="7"/>
  <c r="F82" i="7"/>
  <c r="F83" i="7"/>
  <c r="F84" i="7"/>
  <c r="F85" i="7"/>
  <c r="F86" i="7"/>
  <c r="F88" i="7"/>
  <c r="F89" i="7"/>
  <c r="F90" i="7"/>
  <c r="F91" i="7"/>
  <c r="F93" i="7"/>
  <c r="F96" i="7"/>
  <c r="F97" i="7"/>
  <c r="F98" i="7"/>
  <c r="F99" i="7"/>
  <c r="F100" i="7"/>
  <c r="F102" i="7"/>
  <c r="F105" i="7"/>
  <c r="F106" i="7"/>
  <c r="F107" i="7"/>
  <c r="F108" i="7"/>
  <c r="F109" i="7"/>
  <c r="F111" i="7"/>
  <c r="F112" i="7"/>
  <c r="F113" i="7"/>
  <c r="F115" i="7"/>
  <c r="F117" i="7"/>
  <c r="F118" i="7"/>
  <c r="F119" i="7"/>
  <c r="F120" i="7"/>
  <c r="F121" i="7"/>
  <c r="F124" i="7"/>
  <c r="F125" i="7"/>
  <c r="F127" i="7"/>
  <c r="F128" i="7"/>
  <c r="F130" i="7"/>
  <c r="F131" i="7"/>
  <c r="F133" i="7"/>
  <c r="F134" i="7"/>
  <c r="F136" i="7"/>
  <c r="F137" i="7"/>
  <c r="F139" i="7"/>
  <c r="F140" i="7"/>
  <c r="F142" i="7"/>
  <c r="F143" i="7"/>
  <c r="F145" i="7"/>
  <c r="F146" i="7"/>
  <c r="F148" i="7"/>
  <c r="F149" i="7"/>
  <c r="F151" i="7"/>
  <c r="F152" i="7"/>
  <c r="F154" i="7"/>
  <c r="F155" i="7"/>
  <c r="F164" i="7"/>
  <c r="F167" i="7"/>
  <c r="F170" i="7"/>
  <c r="F173" i="7"/>
  <c r="F176" i="7"/>
  <c r="F52" i="7"/>
  <c r="F53" i="7"/>
  <c r="F55" i="7"/>
  <c r="F56" i="7"/>
  <c r="F59" i="7"/>
  <c r="F60" i="7"/>
  <c r="F48" i="7"/>
  <c r="F49" i="7"/>
  <c r="F50" i="7"/>
  <c r="F51" i="7"/>
  <c r="F27" i="7"/>
  <c r="F28" i="7"/>
  <c r="F31" i="7"/>
  <c r="F32" i="7"/>
  <c r="F9" i="7"/>
  <c r="F10" i="7"/>
  <c r="F11" i="7"/>
  <c r="F12" i="7"/>
  <c r="F13" i="7"/>
  <c r="F14" i="7"/>
  <c r="F17" i="7"/>
  <c r="F20" i="7"/>
  <c r="F21" i="7"/>
  <c r="F24" i="7"/>
  <c r="E162" i="7" l="1"/>
  <c r="E26" i="7"/>
  <c r="D162" i="7" l="1"/>
  <c r="G164" i="7"/>
  <c r="F162" i="7" l="1"/>
  <c r="G162" i="7"/>
  <c r="E166" i="7" l="1"/>
  <c r="D166" i="7"/>
  <c r="E126" i="7"/>
  <c r="E129" i="7"/>
  <c r="E132" i="7"/>
  <c r="E135" i="7"/>
  <c r="E138" i="7"/>
  <c r="E141" i="7"/>
  <c r="E144" i="7"/>
  <c r="E150" i="7"/>
  <c r="E153" i="7"/>
  <c r="D153" i="7"/>
  <c r="F153" i="7" s="1"/>
  <c r="D150" i="7"/>
  <c r="D147" i="7"/>
  <c r="F147" i="7" s="1"/>
  <c r="D144" i="7"/>
  <c r="D141" i="7"/>
  <c r="D138" i="7"/>
  <c r="D135" i="7"/>
  <c r="D132" i="7"/>
  <c r="D129" i="7"/>
  <c r="D126" i="7"/>
  <c r="E123" i="7"/>
  <c r="D123" i="7"/>
  <c r="D114" i="7"/>
  <c r="F114" i="7" s="1"/>
  <c r="D101" i="7"/>
  <c r="E101" i="7"/>
  <c r="E78" i="7"/>
  <c r="D78" i="7"/>
  <c r="D81" i="7"/>
  <c r="E175" i="7"/>
  <c r="E174" i="7" s="1"/>
  <c r="E172" i="7"/>
  <c r="E169" i="7"/>
  <c r="E168" i="7" s="1"/>
  <c r="D169" i="7"/>
  <c r="E75" i="7"/>
  <c r="D75" i="7"/>
  <c r="E69" i="7"/>
  <c r="E68" i="7" s="1"/>
  <c r="D69" i="7"/>
  <c r="G73" i="7"/>
  <c r="E65" i="7"/>
  <c r="E64" i="7" s="1"/>
  <c r="D65" i="7"/>
  <c r="E58" i="7"/>
  <c r="D58" i="7"/>
  <c r="E47" i="7"/>
  <c r="D47" i="7"/>
  <c r="E25" i="7"/>
  <c r="E8" i="7"/>
  <c r="E7" i="7" s="1"/>
  <c r="D8" i="7"/>
  <c r="D172" i="7"/>
  <c r="E95" i="7"/>
  <c r="D95" i="7"/>
  <c r="E87" i="7"/>
  <c r="D87" i="7"/>
  <c r="E81" i="7"/>
  <c r="D116" i="7"/>
  <c r="F116" i="7" s="1"/>
  <c r="E110" i="7"/>
  <c r="D110" i="7"/>
  <c r="E19" i="7"/>
  <c r="E18" i="7" s="1"/>
  <c r="E23" i="7"/>
  <c r="E22" i="7" s="1"/>
  <c r="E16" i="7"/>
  <c r="E15" i="7" s="1"/>
  <c r="D23" i="7"/>
  <c r="D16" i="7"/>
  <c r="D19" i="7"/>
  <c r="E171" i="7" l="1"/>
  <c r="F172" i="7"/>
  <c r="D122" i="7"/>
  <c r="E122" i="7"/>
  <c r="F141" i="7"/>
  <c r="F129" i="7"/>
  <c r="F58" i="7"/>
  <c r="F47" i="7"/>
  <c r="F123" i="7"/>
  <c r="F75" i="7"/>
  <c r="F126" i="7"/>
  <c r="F138" i="7"/>
  <c r="F95" i="7"/>
  <c r="F150" i="7"/>
  <c r="F144" i="7"/>
  <c r="F135" i="7"/>
  <c r="F132" i="7"/>
  <c r="F110" i="7"/>
  <c r="F101" i="7"/>
  <c r="F92" i="7"/>
  <c r="F87" i="7"/>
  <c r="D174" i="7"/>
  <c r="F175" i="7"/>
  <c r="D171" i="7"/>
  <c r="F171" i="7" s="1"/>
  <c r="D168" i="7"/>
  <c r="F168" i="7" s="1"/>
  <c r="F169" i="7"/>
  <c r="D165" i="7"/>
  <c r="F166" i="7"/>
  <c r="D80" i="7"/>
  <c r="F81" i="7"/>
  <c r="F78" i="7"/>
  <c r="D68" i="7"/>
  <c r="F68" i="7" s="1"/>
  <c r="F69" i="7"/>
  <c r="D64" i="7"/>
  <c r="F64" i="7" s="1"/>
  <c r="F65" i="7"/>
  <c r="F54" i="7"/>
  <c r="D25" i="7"/>
  <c r="F25" i="7" s="1"/>
  <c r="F26" i="7"/>
  <c r="D22" i="7"/>
  <c r="F22" i="7" s="1"/>
  <c r="F23" i="7"/>
  <c r="D18" i="7"/>
  <c r="F18" i="7" s="1"/>
  <c r="F19" i="7"/>
  <c r="D15" i="7"/>
  <c r="F15" i="7" s="1"/>
  <c r="F16" i="7"/>
  <c r="D7" i="7"/>
  <c r="F7" i="7" s="1"/>
  <c r="F8" i="7"/>
  <c r="E165" i="7"/>
  <c r="G166" i="7"/>
  <c r="E74" i="7"/>
  <c r="D74" i="7"/>
  <c r="E80" i="7"/>
  <c r="D46" i="7"/>
  <c r="E46" i="7"/>
  <c r="E104" i="7"/>
  <c r="D30" i="7"/>
  <c r="D104" i="7"/>
  <c r="E30" i="7"/>
  <c r="G129" i="7"/>
  <c r="G130" i="7"/>
  <c r="G131" i="7"/>
  <c r="G132" i="7"/>
  <c r="G133" i="7"/>
  <c r="G134" i="7"/>
  <c r="G135" i="7"/>
  <c r="G136" i="7"/>
  <c r="G137" i="7"/>
  <c r="G138" i="7"/>
  <c r="G139" i="7"/>
  <c r="G140" i="7"/>
  <c r="G141" i="7"/>
  <c r="G142" i="7"/>
  <c r="G143" i="7"/>
  <c r="G144" i="7"/>
  <c r="G145" i="7"/>
  <c r="G146" i="7"/>
  <c r="G147" i="7"/>
  <c r="G148" i="7"/>
  <c r="G149" i="7"/>
  <c r="G150" i="7"/>
  <c r="G151" i="7"/>
  <c r="G152" i="7"/>
  <c r="G153" i="7"/>
  <c r="G154" i="7"/>
  <c r="G155" i="7"/>
  <c r="G167" i="7"/>
  <c r="G169" i="7"/>
  <c r="G114" i="7"/>
  <c r="G115" i="7"/>
  <c r="G116" i="7"/>
  <c r="G117" i="7"/>
  <c r="G119" i="7"/>
  <c r="G120" i="7"/>
  <c r="G121" i="7"/>
  <c r="G123" i="7"/>
  <c r="G124" i="7"/>
  <c r="G125" i="7"/>
  <c r="G126" i="7"/>
  <c r="G127" i="7"/>
  <c r="G128" i="7"/>
  <c r="G102" i="7"/>
  <c r="G105" i="7"/>
  <c r="G106" i="7"/>
  <c r="G107" i="7"/>
  <c r="G108" i="7"/>
  <c r="G109" i="7"/>
  <c r="G110" i="7"/>
  <c r="G111" i="7"/>
  <c r="G112" i="7"/>
  <c r="G113" i="7"/>
  <c r="G92" i="7"/>
  <c r="G93" i="7"/>
  <c r="G95" i="7"/>
  <c r="G96" i="7"/>
  <c r="G97" i="7"/>
  <c r="G99" i="7"/>
  <c r="G100" i="7"/>
  <c r="G101" i="7"/>
  <c r="G81" i="7"/>
  <c r="G82" i="7"/>
  <c r="G83" i="7"/>
  <c r="G84" i="7"/>
  <c r="G85" i="7"/>
  <c r="G86" i="7"/>
  <c r="G87" i="7"/>
  <c r="G88" i="7"/>
  <c r="G89" i="7"/>
  <c r="G90" i="7"/>
  <c r="G91" i="7"/>
  <c r="F174" i="7" l="1"/>
  <c r="G168" i="7"/>
  <c r="G174" i="7"/>
  <c r="F165" i="7"/>
  <c r="F122" i="7"/>
  <c r="F104" i="7"/>
  <c r="F80" i="7"/>
  <c r="F74" i="7"/>
  <c r="F46" i="7"/>
  <c r="D29" i="7"/>
  <c r="D6" i="7" s="1"/>
  <c r="F30" i="7"/>
  <c r="G165" i="7"/>
  <c r="E29" i="7"/>
  <c r="E6" i="7" s="1"/>
  <c r="G30" i="7"/>
  <c r="G80" i="7"/>
  <c r="G122" i="7"/>
  <c r="G104" i="7"/>
  <c r="E103" i="7"/>
  <c r="E45" i="7" s="1"/>
  <c r="D103" i="7"/>
  <c r="D45" i="7" s="1"/>
  <c r="F45" i="7" l="1"/>
  <c r="F103" i="7"/>
  <c r="F29" i="7"/>
  <c r="G29" i="7"/>
  <c r="G103" i="7"/>
  <c r="F6" i="7"/>
  <c r="G170" i="7"/>
  <c r="G18" i="7"/>
  <c r="G13" i="7"/>
  <c r="G14" i="7"/>
  <c r="G15" i="7"/>
  <c r="G16" i="7"/>
  <c r="G17" i="7"/>
  <c r="G20" i="7"/>
  <c r="G21" i="7"/>
  <c r="G22" i="7"/>
  <c r="G23" i="7"/>
  <c r="G24" i="7"/>
  <c r="G26" i="7"/>
  <c r="G32" i="7"/>
  <c r="G27" i="7"/>
  <c r="G25" i="7"/>
  <c r="G176" i="7"/>
  <c r="G175" i="7"/>
  <c r="G173" i="7"/>
  <c r="G172" i="7"/>
  <c r="G171" i="7"/>
  <c r="G79" i="7"/>
  <c r="G78" i="7"/>
  <c r="G77" i="7"/>
  <c r="G76" i="7"/>
  <c r="G75" i="7"/>
  <c r="G74" i="7"/>
  <c r="G72" i="7"/>
  <c r="G71" i="7"/>
  <c r="G70" i="7"/>
  <c r="G69" i="7"/>
  <c r="G68" i="7"/>
  <c r="G67" i="7"/>
  <c r="G66" i="7"/>
  <c r="G65" i="7"/>
  <c r="G64" i="7"/>
  <c r="G63" i="7"/>
  <c r="G62" i="7"/>
  <c r="G61" i="7"/>
  <c r="G60" i="7"/>
  <c r="G59" i="7"/>
  <c r="G58" i="7"/>
  <c r="G56" i="7"/>
  <c r="G55" i="7"/>
  <c r="G54" i="7"/>
  <c r="G53" i="7"/>
  <c r="G52" i="7"/>
  <c r="G51" i="7"/>
  <c r="G50" i="7"/>
  <c r="G49" i="7"/>
  <c r="G48" i="7"/>
  <c r="G47" i="7"/>
  <c r="G46" i="7"/>
  <c r="G12" i="7"/>
  <c r="G11" i="7"/>
  <c r="G10" i="7"/>
  <c r="G9" i="7"/>
  <c r="G31" i="7" l="1"/>
  <c r="G7" i="7"/>
  <c r="G19" i="7"/>
  <c r="G8" i="7"/>
  <c r="G45" i="7"/>
  <c r="G6" i="7" l="1"/>
</calcChain>
</file>

<file path=xl/sharedStrings.xml><?xml version="1.0" encoding="utf-8"?>
<sst xmlns="http://schemas.openxmlformats.org/spreadsheetml/2006/main" count="186" uniqueCount="100">
  <si>
    <t>과목</t>
  </si>
  <si>
    <t>비고</t>
    <phoneticPr fontId="4" type="noConversion"/>
  </si>
  <si>
    <t>관</t>
  </si>
  <si>
    <t>항</t>
  </si>
  <si>
    <t>목</t>
  </si>
  <si>
    <t>비율(B)/(A)</t>
    <phoneticPr fontId="4" type="noConversion"/>
  </si>
  <si>
    <t>총계</t>
    <phoneticPr fontId="4" type="noConversion"/>
  </si>
  <si>
    <t>(단위 : 원)</t>
    <phoneticPr fontId="4" type="noConversion"/>
  </si>
  <si>
    <t>경상보조금수입</t>
    <phoneticPr fontId="3" type="noConversion"/>
  </si>
  <si>
    <t>보조금수입</t>
    <phoneticPr fontId="3" type="noConversion"/>
  </si>
  <si>
    <t>처우개선비</t>
    <phoneticPr fontId="3" type="noConversion"/>
  </si>
  <si>
    <t>사례관리자운영보조수입</t>
    <phoneticPr fontId="3" type="noConversion"/>
  </si>
  <si>
    <t>사업수입</t>
    <phoneticPr fontId="3" type="noConversion"/>
  </si>
  <si>
    <t>바우처수익사업수입</t>
    <phoneticPr fontId="3" type="noConversion"/>
  </si>
  <si>
    <t>맞춤형희망경로
사례관리운영보조수입</t>
    <phoneticPr fontId="3" type="noConversion"/>
  </si>
  <si>
    <t>후원금수입</t>
    <phoneticPr fontId="3" type="noConversion"/>
  </si>
  <si>
    <t>이월금</t>
    <phoneticPr fontId="3" type="noConversion"/>
  </si>
  <si>
    <t>기타예금이자수입</t>
    <phoneticPr fontId="3" type="noConversion"/>
  </si>
  <si>
    <t>사무비</t>
    <phoneticPr fontId="3" type="noConversion"/>
  </si>
  <si>
    <t>운영비</t>
    <phoneticPr fontId="3" type="noConversion"/>
  </si>
  <si>
    <t>급여</t>
    <phoneticPr fontId="3" type="noConversion"/>
  </si>
  <si>
    <t>상여금</t>
    <phoneticPr fontId="3" type="noConversion"/>
  </si>
  <si>
    <t>제수당</t>
    <phoneticPr fontId="3" type="noConversion"/>
  </si>
  <si>
    <t>사회보험부담금</t>
    <phoneticPr fontId="3" type="noConversion"/>
  </si>
  <si>
    <t>퇴직금및퇴직적립금</t>
    <phoneticPr fontId="3" type="noConversion"/>
  </si>
  <si>
    <t>복리후생비</t>
    <phoneticPr fontId="3" type="noConversion"/>
  </si>
  <si>
    <t>업무추진비</t>
    <phoneticPr fontId="3" type="noConversion"/>
  </si>
  <si>
    <t>기관운영비</t>
    <phoneticPr fontId="3" type="noConversion"/>
  </si>
  <si>
    <t>회의비</t>
    <phoneticPr fontId="3" type="noConversion"/>
  </si>
  <si>
    <t>여비</t>
    <phoneticPr fontId="3" type="noConversion"/>
  </si>
  <si>
    <t>수용비및수수료</t>
    <phoneticPr fontId="3" type="noConversion"/>
  </si>
  <si>
    <t>공공요금</t>
    <phoneticPr fontId="3" type="noConversion"/>
  </si>
  <si>
    <t>제세공과금</t>
    <phoneticPr fontId="3" type="noConversion"/>
  </si>
  <si>
    <t>연료비</t>
    <phoneticPr fontId="3" type="noConversion"/>
  </si>
  <si>
    <t>재산조성비</t>
    <phoneticPr fontId="3" type="noConversion"/>
  </si>
  <si>
    <t>시설비</t>
    <phoneticPr fontId="3" type="noConversion"/>
  </si>
  <si>
    <t>자산취득비</t>
    <phoneticPr fontId="3" type="noConversion"/>
  </si>
  <si>
    <t>시설장비유지비</t>
    <phoneticPr fontId="3" type="noConversion"/>
  </si>
  <si>
    <t>사업비</t>
    <phoneticPr fontId="3" type="noConversion"/>
  </si>
  <si>
    <t>일반사업비</t>
    <phoneticPr fontId="3" type="noConversion"/>
  </si>
  <si>
    <t>직원교육사업비</t>
    <phoneticPr fontId="3" type="noConversion"/>
  </si>
  <si>
    <t>프로그램개발비</t>
    <phoneticPr fontId="3" type="noConversion"/>
  </si>
  <si>
    <t>특별지원사업비</t>
    <phoneticPr fontId="3" type="noConversion"/>
  </si>
  <si>
    <t>사례관리자사업비</t>
    <phoneticPr fontId="3" type="noConversion"/>
  </si>
  <si>
    <t>인건비</t>
    <phoneticPr fontId="3" type="noConversion"/>
  </si>
  <si>
    <t>경상경비</t>
    <phoneticPr fontId="3" type="noConversion"/>
  </si>
  <si>
    <t>맞춤형희망경로사례관리사업비</t>
    <phoneticPr fontId="3" type="noConversion"/>
  </si>
  <si>
    <t>과년도지출</t>
    <phoneticPr fontId="3" type="noConversion"/>
  </si>
  <si>
    <t>잡지출</t>
    <phoneticPr fontId="3" type="noConversion"/>
  </si>
  <si>
    <t>예비비</t>
    <phoneticPr fontId="3" type="noConversion"/>
  </si>
  <si>
    <t>제수당</t>
    <phoneticPr fontId="3" type="noConversion"/>
  </si>
  <si>
    <t>행사참가비</t>
    <phoneticPr fontId="3" type="noConversion"/>
  </si>
  <si>
    <t>교육사업비</t>
    <phoneticPr fontId="3" type="noConversion"/>
  </si>
  <si>
    <t>기획프로그램비</t>
    <phoneticPr fontId="3" type="noConversion"/>
  </si>
  <si>
    <t>전출금</t>
    <phoneticPr fontId="3" type="noConversion"/>
  </si>
  <si>
    <t>근로의욕증진프로그램비</t>
    <phoneticPr fontId="3" type="noConversion"/>
  </si>
  <si>
    <t>자활근로사업비</t>
    <phoneticPr fontId="3" type="noConversion"/>
  </si>
  <si>
    <t>해오름택배사업비</t>
    <phoneticPr fontId="3" type="noConversion"/>
  </si>
  <si>
    <t>자활도우미사업비</t>
    <phoneticPr fontId="3" type="noConversion"/>
  </si>
  <si>
    <t>주거복지사업비</t>
    <phoneticPr fontId="3" type="noConversion"/>
  </si>
  <si>
    <t>장애통합교육보조원사업비</t>
    <phoneticPr fontId="3" type="noConversion"/>
  </si>
  <si>
    <t>학교사서도우미사업비</t>
    <phoneticPr fontId="3" type="noConversion"/>
  </si>
  <si>
    <t>행복두드림사업비</t>
    <phoneticPr fontId="3" type="noConversion"/>
  </si>
  <si>
    <t>희망두드림사업비</t>
    <phoneticPr fontId="3" type="noConversion"/>
  </si>
  <si>
    <t>희망두드림전담인력사업비</t>
    <phoneticPr fontId="3" type="noConversion"/>
  </si>
  <si>
    <t>주거현물급여
주거복지사업비</t>
    <phoneticPr fontId="3" type="noConversion"/>
  </si>
  <si>
    <t>전년도이월금</t>
    <phoneticPr fontId="3" type="noConversion"/>
  </si>
  <si>
    <t>가사간병사업수입</t>
    <phoneticPr fontId="3" type="noConversion"/>
  </si>
  <si>
    <t>노인돌봄사업수입</t>
    <phoneticPr fontId="3" type="noConversion"/>
  </si>
  <si>
    <t>주거현물급여주거복지사업비</t>
    <phoneticPr fontId="3" type="noConversion"/>
  </si>
  <si>
    <t>노인돌봄사업비</t>
    <phoneticPr fontId="3" type="noConversion"/>
  </si>
  <si>
    <t>가사간병사업비</t>
    <phoneticPr fontId="3" type="noConversion"/>
  </si>
  <si>
    <t>바우처사업수입</t>
    <phoneticPr fontId="3" type="noConversion"/>
  </si>
  <si>
    <t>잡수입</t>
    <phoneticPr fontId="3" type="noConversion"/>
  </si>
  <si>
    <t>기타잡수입</t>
    <phoneticPr fontId="3" type="noConversion"/>
  </si>
  <si>
    <t>■기관명 : 부산진지역자활센터(총괄)</t>
    <phoneticPr fontId="4" type="noConversion"/>
  </si>
  <si>
    <t>행사비</t>
    <phoneticPr fontId="3" type="noConversion"/>
  </si>
  <si>
    <t>하얀나라사업비</t>
    <phoneticPr fontId="3" type="noConversion"/>
  </si>
  <si>
    <t>간병지원사업비</t>
    <phoneticPr fontId="3" type="noConversion"/>
  </si>
  <si>
    <t>커피사업비</t>
    <phoneticPr fontId="3" type="noConversion"/>
  </si>
  <si>
    <t>분식사업비</t>
    <phoneticPr fontId="3" type="noConversion"/>
  </si>
  <si>
    <t>교육상담비</t>
    <phoneticPr fontId="3" type="noConversion"/>
  </si>
  <si>
    <t>운영비</t>
    <phoneticPr fontId="3" type="noConversion"/>
  </si>
  <si>
    <t>전년도이월금(후원금)</t>
    <phoneticPr fontId="3" type="noConversion"/>
  </si>
  <si>
    <t>홍보비</t>
    <phoneticPr fontId="3" type="noConversion"/>
  </si>
  <si>
    <t>잔액(B)-(A)</t>
    <phoneticPr fontId="4" type="noConversion"/>
  </si>
  <si>
    <t>2015년 세입 예산서</t>
    <phoneticPr fontId="4" type="noConversion"/>
  </si>
  <si>
    <t>2015년 세출 예산서</t>
    <phoneticPr fontId="4" type="noConversion"/>
  </si>
  <si>
    <t>■회계기간 : 2015년1월1일~2015년12월31일</t>
    <phoneticPr fontId="4" type="noConversion"/>
  </si>
  <si>
    <t>2014년 
예산안 (A)</t>
    <phoneticPr fontId="4" type="noConversion"/>
  </si>
  <si>
    <t>2015년
예산안 (B)</t>
    <phoneticPr fontId="4" type="noConversion"/>
  </si>
  <si>
    <t>예비비및기타</t>
    <phoneticPr fontId="3" type="noConversion"/>
  </si>
  <si>
    <t>반환금</t>
    <phoneticPr fontId="3" type="noConversion"/>
  </si>
  <si>
    <t>인건비</t>
    <phoneticPr fontId="3" type="noConversion"/>
  </si>
  <si>
    <t>운영비</t>
    <phoneticPr fontId="3" type="noConversion"/>
  </si>
  <si>
    <t>양묘장사업비</t>
    <phoneticPr fontId="3" type="noConversion"/>
  </si>
  <si>
    <t>진수성찬사업비</t>
    <phoneticPr fontId="3" type="noConversion"/>
  </si>
  <si>
    <t>운영비</t>
    <phoneticPr fontId="3" type="noConversion"/>
  </si>
  <si>
    <t>직책보조비</t>
    <phoneticPr fontId="3" type="noConversion"/>
  </si>
  <si>
    <t>직책보조비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</si>
</sst>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15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20"/>
      <color theme="1"/>
      <name val="HY울릉도M"/>
      <family val="1"/>
      <charset val="129"/>
    </font>
    <font>
      <sz val="8"/>
      <name val="맑은 고딕"/>
      <family val="2"/>
      <charset val="129"/>
      <scheme val="minor"/>
    </font>
    <font>
      <sz val="8"/>
      <name val="맑은 고딕"/>
      <family val="3"/>
      <charset val="129"/>
    </font>
    <font>
      <b/>
      <sz val="9"/>
      <color rgb="FF286892"/>
      <name val="굴림"/>
      <family val="3"/>
      <charset val="129"/>
    </font>
    <font>
      <sz val="11"/>
      <color theme="1"/>
      <name val="굴림체"/>
      <family val="3"/>
      <charset val="129"/>
    </font>
    <font>
      <sz val="10"/>
      <color theme="1"/>
      <name val="굴림체"/>
      <family val="3"/>
      <charset val="129"/>
    </font>
    <font>
      <sz val="11"/>
      <color theme="1"/>
      <name val="굴림"/>
      <family val="3"/>
      <charset val="129"/>
    </font>
    <font>
      <sz val="9"/>
      <color theme="1"/>
      <name val="굴림"/>
      <family val="3"/>
      <charset val="129"/>
    </font>
    <font>
      <sz val="7"/>
      <color theme="1"/>
      <name val="굴림"/>
      <family val="3"/>
      <charset val="129"/>
    </font>
    <font>
      <sz val="10"/>
      <color theme="1"/>
      <name val="굴림"/>
      <family val="3"/>
      <charset val="129"/>
    </font>
    <font>
      <sz val="8"/>
      <color theme="1"/>
      <name val="굴림"/>
      <family val="3"/>
      <charset val="129"/>
    </font>
    <font>
      <sz val="9"/>
      <color rgb="FF286892"/>
      <name val="굴림"/>
      <family val="3"/>
      <charset val="129"/>
    </font>
    <font>
      <sz val="8"/>
      <color rgb="FF286892"/>
      <name val="굴림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D5DEE3"/>
        <bgColor indexed="64"/>
      </patternFill>
    </fill>
  </fills>
  <borders count="7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34">
    <xf numFmtId="0" fontId="0" fillId="0" borderId="0" xfId="0">
      <alignment vertical="center"/>
    </xf>
    <xf numFmtId="41" fontId="0" fillId="0" borderId="0" xfId="1" applyFont="1">
      <alignment vertical="center"/>
    </xf>
    <xf numFmtId="49" fontId="5" fillId="2" borderId="5" xfId="0" applyNumberFormat="1" applyFont="1" applyFill="1" applyBorder="1" applyAlignment="1">
      <alignment horizontal="center" vertical="center" wrapText="1"/>
    </xf>
    <xf numFmtId="41" fontId="5" fillId="2" borderId="6" xfId="1" applyFont="1" applyFill="1" applyBorder="1" applyAlignment="1">
      <alignment horizontal="center" vertical="center" wrapText="1"/>
    </xf>
    <xf numFmtId="0" fontId="6" fillId="0" borderId="0" xfId="0" applyFont="1">
      <alignment vertical="center"/>
    </xf>
    <xf numFmtId="41" fontId="6" fillId="0" borderId="0" xfId="1" applyFont="1">
      <alignment vertical="center"/>
    </xf>
    <xf numFmtId="0" fontId="8" fillId="0" borderId="0" xfId="0" applyFont="1">
      <alignment vertical="center"/>
    </xf>
    <xf numFmtId="0" fontId="9" fillId="0" borderId="6" xfId="0" applyFont="1" applyBorder="1">
      <alignment vertical="center"/>
    </xf>
    <xf numFmtId="41" fontId="9" fillId="0" borderId="6" xfId="1" applyFont="1" applyBorder="1">
      <alignment vertical="center"/>
    </xf>
    <xf numFmtId="0" fontId="9" fillId="0" borderId="0" xfId="0" applyFont="1">
      <alignment vertical="center"/>
    </xf>
    <xf numFmtId="0" fontId="10" fillId="0" borderId="6" xfId="0" applyFont="1" applyBorder="1">
      <alignment vertical="center"/>
    </xf>
    <xf numFmtId="2" fontId="6" fillId="0" borderId="0" xfId="0" applyNumberFormat="1" applyFont="1">
      <alignment vertical="center"/>
    </xf>
    <xf numFmtId="2" fontId="7" fillId="0" borderId="0" xfId="0" applyNumberFormat="1" applyFont="1" applyAlignment="1">
      <alignment horizontal="right" vertical="center"/>
    </xf>
    <xf numFmtId="2" fontId="5" fillId="2" borderId="6" xfId="0" applyNumberFormat="1" applyFont="1" applyFill="1" applyBorder="1" applyAlignment="1">
      <alignment horizontal="center" vertical="center" wrapText="1"/>
    </xf>
    <xf numFmtId="2" fontId="9" fillId="0" borderId="6" xfId="0" applyNumberFormat="1" applyFont="1" applyBorder="1">
      <alignment vertical="center"/>
    </xf>
    <xf numFmtId="2" fontId="8" fillId="0" borderId="0" xfId="0" applyNumberFormat="1" applyFont="1">
      <alignment vertical="center"/>
    </xf>
    <xf numFmtId="2" fontId="0" fillId="0" borderId="0" xfId="0" applyNumberFormat="1">
      <alignment vertical="center"/>
    </xf>
    <xf numFmtId="0" fontId="10" fillId="0" borderId="6" xfId="0" applyFont="1" applyBorder="1" applyAlignment="1">
      <alignment vertical="center" wrapText="1"/>
    </xf>
    <xf numFmtId="41" fontId="8" fillId="0" borderId="0" xfId="1" applyFont="1">
      <alignment vertical="center"/>
    </xf>
    <xf numFmtId="2" fontId="11" fillId="0" borderId="0" xfId="0" applyNumberFormat="1" applyFont="1" applyAlignment="1">
      <alignment horizontal="right" vertical="center"/>
    </xf>
    <xf numFmtId="0" fontId="9" fillId="0" borderId="6" xfId="0" applyFont="1" applyBorder="1" applyAlignment="1">
      <alignment vertical="center" wrapText="1"/>
    </xf>
    <xf numFmtId="0" fontId="12" fillId="0" borderId="6" xfId="0" applyFont="1" applyBorder="1">
      <alignment vertical="center"/>
    </xf>
    <xf numFmtId="0" fontId="12" fillId="0" borderId="6" xfId="0" applyFont="1" applyBorder="1" applyAlignment="1">
      <alignment vertical="center" wrapText="1"/>
    </xf>
    <xf numFmtId="41" fontId="13" fillId="2" borderId="5" xfId="1" applyFont="1" applyFill="1" applyBorder="1" applyAlignment="1">
      <alignment horizontal="center" vertical="center" wrapText="1"/>
    </xf>
    <xf numFmtId="41" fontId="13" fillId="2" borderId="6" xfId="1" applyFont="1" applyFill="1" applyBorder="1" applyAlignment="1">
      <alignment horizontal="center" vertical="center" wrapText="1"/>
    </xf>
    <xf numFmtId="2" fontId="13" fillId="2" borderId="6" xfId="0" applyNumberFormat="1" applyFont="1" applyFill="1" applyBorder="1" applyAlignment="1">
      <alignment vertical="center" wrapText="1"/>
    </xf>
    <xf numFmtId="41" fontId="12" fillId="0" borderId="6" xfId="1" applyFont="1" applyBorder="1">
      <alignment vertical="center"/>
    </xf>
    <xf numFmtId="41" fontId="14" fillId="2" borderId="5" xfId="1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49" fontId="5" fillId="2" borderId="2" xfId="0" applyNumberFormat="1" applyFont="1" applyFill="1" applyBorder="1" applyAlignment="1">
      <alignment horizontal="center" vertical="center" wrapText="1"/>
    </xf>
    <xf numFmtId="49" fontId="5" fillId="2" borderId="4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41" fontId="5" fillId="2" borderId="3" xfId="1" applyFont="1" applyFill="1" applyBorder="1" applyAlignment="1">
      <alignment horizontal="center" vertical="center" wrapText="1"/>
    </xf>
    <xf numFmtId="41" fontId="5" fillId="2" borderId="5" xfId="1" applyFont="1" applyFill="1" applyBorder="1" applyAlignment="1">
      <alignment horizontal="center" vertical="center" wrapText="1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5"/>
  <sheetViews>
    <sheetView tabSelected="1" topLeftCell="A143" workbookViewId="0">
      <selection activeCell="C168" sqref="C168"/>
    </sheetView>
  </sheetViews>
  <sheetFormatPr defaultRowHeight="16.5" x14ac:dyDescent="0.3"/>
  <cols>
    <col min="1" max="2" width="14.5" customWidth="1"/>
    <col min="3" max="3" width="15.375" customWidth="1"/>
    <col min="4" max="5" width="11.5" style="1" customWidth="1"/>
    <col min="6" max="6" width="10.875" style="1" customWidth="1"/>
    <col min="7" max="7" width="10.875" style="16" customWidth="1"/>
  </cols>
  <sheetData>
    <row r="1" spans="1:7" ht="25.5" x14ac:dyDescent="0.3">
      <c r="A1" s="31" t="s">
        <v>86</v>
      </c>
      <c r="B1" s="31"/>
      <c r="C1" s="31"/>
      <c r="D1" s="31"/>
      <c r="E1" s="31"/>
      <c r="F1" s="31"/>
      <c r="G1" s="31"/>
    </row>
    <row r="2" spans="1:7" s="4" customFormat="1" ht="21.75" customHeight="1" x14ac:dyDescent="0.3">
      <c r="A2" s="4" t="s">
        <v>75</v>
      </c>
      <c r="D2" s="5"/>
      <c r="E2" s="5"/>
      <c r="F2" s="5"/>
      <c r="G2" s="11"/>
    </row>
    <row r="3" spans="1:7" s="4" customFormat="1" ht="21.75" customHeight="1" x14ac:dyDescent="0.3">
      <c r="A3" s="4" t="s">
        <v>88</v>
      </c>
      <c r="D3" s="5"/>
      <c r="E3" s="5"/>
      <c r="F3" s="5"/>
      <c r="G3" s="12" t="s">
        <v>7</v>
      </c>
    </row>
    <row r="4" spans="1:7" s="6" customFormat="1" ht="19.5" customHeight="1" x14ac:dyDescent="0.3">
      <c r="A4" s="28" t="s">
        <v>0</v>
      </c>
      <c r="B4" s="29"/>
      <c r="C4" s="29"/>
      <c r="D4" s="32" t="s">
        <v>89</v>
      </c>
      <c r="E4" s="32" t="s">
        <v>90</v>
      </c>
      <c r="F4" s="28" t="s">
        <v>1</v>
      </c>
      <c r="G4" s="30"/>
    </row>
    <row r="5" spans="1:7" s="6" customFormat="1" ht="19.5" customHeight="1" x14ac:dyDescent="0.3">
      <c r="A5" s="2" t="s">
        <v>2</v>
      </c>
      <c r="B5" s="2" t="s">
        <v>3</v>
      </c>
      <c r="C5" s="2" t="s">
        <v>4</v>
      </c>
      <c r="D5" s="33"/>
      <c r="E5" s="33"/>
      <c r="F5" s="3" t="s">
        <v>85</v>
      </c>
      <c r="G5" s="13" t="s">
        <v>5</v>
      </c>
    </row>
    <row r="6" spans="1:7" s="6" customFormat="1" ht="19.5" customHeight="1" x14ac:dyDescent="0.3">
      <c r="A6" s="28" t="s">
        <v>6</v>
      </c>
      <c r="B6" s="29"/>
      <c r="C6" s="30"/>
      <c r="D6" s="23">
        <f>D7+D15+D18+D22+D25+D29</f>
        <v>1630472434</v>
      </c>
      <c r="E6" s="23">
        <f>E7+E15+E18+E22+E25+E29</f>
        <v>2406611000</v>
      </c>
      <c r="F6" s="24">
        <f>E6-D6</f>
        <v>776138566</v>
      </c>
      <c r="G6" s="25">
        <f>E6/D6*100</f>
        <v>147.60206611380221</v>
      </c>
    </row>
    <row r="7" spans="1:7" s="9" customFormat="1" ht="18" customHeight="1" x14ac:dyDescent="0.3">
      <c r="A7" s="7" t="s">
        <v>9</v>
      </c>
      <c r="B7" s="7"/>
      <c r="C7" s="7"/>
      <c r="D7" s="26">
        <f>D8</f>
        <v>1383167000</v>
      </c>
      <c r="E7" s="26">
        <f>E8</f>
        <v>2134056000</v>
      </c>
      <c r="F7" s="26">
        <f>E7-D7</f>
        <v>750889000</v>
      </c>
      <c r="G7" s="14">
        <f>E7/D7*100</f>
        <v>154.28766013070006</v>
      </c>
    </row>
    <row r="8" spans="1:7" s="9" customFormat="1" ht="18" customHeight="1" x14ac:dyDescent="0.3">
      <c r="A8" s="7"/>
      <c r="B8" s="7" t="s">
        <v>9</v>
      </c>
      <c r="C8" s="7"/>
      <c r="D8" s="26">
        <f>SUM(D9:D14)</f>
        <v>1383167000</v>
      </c>
      <c r="E8" s="26">
        <f>SUM(E9:E14)</f>
        <v>2134056000</v>
      </c>
      <c r="F8" s="26">
        <f t="shared" ref="F8:F32" si="0">E8-D8</f>
        <v>750889000</v>
      </c>
      <c r="G8" s="14">
        <f t="shared" ref="G8:G12" si="1">E8/D8*100</f>
        <v>154.28766013070006</v>
      </c>
    </row>
    <row r="9" spans="1:7" s="9" customFormat="1" ht="18" customHeight="1" x14ac:dyDescent="0.3">
      <c r="A9" s="7"/>
      <c r="B9" s="7"/>
      <c r="C9" s="7" t="s">
        <v>8</v>
      </c>
      <c r="D9" s="8">
        <v>252888000</v>
      </c>
      <c r="E9" s="8">
        <v>248000000</v>
      </c>
      <c r="F9" s="26">
        <f t="shared" si="0"/>
        <v>-4888000</v>
      </c>
      <c r="G9" s="14">
        <f t="shared" si="1"/>
        <v>98.067128531207487</v>
      </c>
    </row>
    <row r="10" spans="1:7" s="9" customFormat="1" ht="18" customHeight="1" x14ac:dyDescent="0.3">
      <c r="A10" s="7"/>
      <c r="B10" s="7"/>
      <c r="C10" s="7" t="s">
        <v>10</v>
      </c>
      <c r="D10" s="8">
        <v>16250000</v>
      </c>
      <c r="E10" s="8">
        <v>12480000</v>
      </c>
      <c r="F10" s="26">
        <f t="shared" si="0"/>
        <v>-3770000</v>
      </c>
      <c r="G10" s="14">
        <f t="shared" si="1"/>
        <v>76.8</v>
      </c>
    </row>
    <row r="11" spans="1:7" s="9" customFormat="1" ht="18" customHeight="1" x14ac:dyDescent="0.3">
      <c r="A11" s="7"/>
      <c r="B11" s="7"/>
      <c r="C11" s="10" t="s">
        <v>11</v>
      </c>
      <c r="D11" s="8">
        <v>29640000</v>
      </c>
      <c r="E11" s="8">
        <v>30600000</v>
      </c>
      <c r="F11" s="26">
        <f t="shared" si="0"/>
        <v>960000</v>
      </c>
      <c r="G11" s="14">
        <f t="shared" si="1"/>
        <v>103.23886639676114</v>
      </c>
    </row>
    <row r="12" spans="1:7" s="9" customFormat="1" ht="18" customHeight="1" x14ac:dyDescent="0.3">
      <c r="A12" s="7"/>
      <c r="B12" s="7"/>
      <c r="C12" s="17" t="s">
        <v>14</v>
      </c>
      <c r="D12" s="8">
        <v>24879000</v>
      </c>
      <c r="E12" s="8">
        <v>25285000</v>
      </c>
      <c r="F12" s="26">
        <f t="shared" si="0"/>
        <v>406000</v>
      </c>
      <c r="G12" s="14">
        <f t="shared" si="1"/>
        <v>101.63189838819888</v>
      </c>
    </row>
    <row r="13" spans="1:7" s="9" customFormat="1" ht="18" customHeight="1" x14ac:dyDescent="0.3">
      <c r="A13" s="7"/>
      <c r="B13" s="7"/>
      <c r="C13" s="17" t="s">
        <v>56</v>
      </c>
      <c r="D13" s="26">
        <v>909510000</v>
      </c>
      <c r="E13" s="26">
        <f>1485991000+31700000</f>
        <v>1517691000</v>
      </c>
      <c r="F13" s="26">
        <f t="shared" si="0"/>
        <v>608181000</v>
      </c>
      <c r="G13" s="14">
        <f t="shared" ref="G13:G27" si="2">E13/D13*100</f>
        <v>166.86908335257448</v>
      </c>
    </row>
    <row r="14" spans="1:7" s="9" customFormat="1" ht="18" customHeight="1" x14ac:dyDescent="0.3">
      <c r="A14" s="7"/>
      <c r="B14" s="7"/>
      <c r="C14" s="17" t="s">
        <v>69</v>
      </c>
      <c r="D14" s="8">
        <v>150000000</v>
      </c>
      <c r="E14" s="8">
        <v>300000000</v>
      </c>
      <c r="F14" s="26">
        <f t="shared" si="0"/>
        <v>150000000</v>
      </c>
      <c r="G14" s="14">
        <f t="shared" si="2"/>
        <v>200</v>
      </c>
    </row>
    <row r="15" spans="1:7" s="9" customFormat="1" ht="18" customHeight="1" x14ac:dyDescent="0.3">
      <c r="A15" s="7" t="s">
        <v>12</v>
      </c>
      <c r="B15" s="7"/>
      <c r="C15" s="7"/>
      <c r="D15" s="8">
        <f>D16</f>
        <v>6000000</v>
      </c>
      <c r="E15" s="8">
        <f>E16</f>
        <v>3000000</v>
      </c>
      <c r="F15" s="26">
        <f t="shared" si="0"/>
        <v>-3000000</v>
      </c>
      <c r="G15" s="14">
        <f t="shared" si="2"/>
        <v>50</v>
      </c>
    </row>
    <row r="16" spans="1:7" s="9" customFormat="1" ht="18" customHeight="1" x14ac:dyDescent="0.3">
      <c r="A16" s="7"/>
      <c r="B16" s="7" t="s">
        <v>12</v>
      </c>
      <c r="C16" s="7"/>
      <c r="D16" s="8">
        <f>D17</f>
        <v>6000000</v>
      </c>
      <c r="E16" s="8">
        <f>E17</f>
        <v>3000000</v>
      </c>
      <c r="F16" s="26">
        <f t="shared" si="0"/>
        <v>-3000000</v>
      </c>
      <c r="G16" s="14">
        <f t="shared" si="2"/>
        <v>50</v>
      </c>
    </row>
    <row r="17" spans="1:7" s="9" customFormat="1" ht="18" customHeight="1" x14ac:dyDescent="0.3">
      <c r="A17" s="7"/>
      <c r="B17" s="7"/>
      <c r="C17" s="7" t="s">
        <v>13</v>
      </c>
      <c r="D17" s="8">
        <v>6000000</v>
      </c>
      <c r="E17" s="8">
        <v>3000000</v>
      </c>
      <c r="F17" s="26">
        <f t="shared" si="0"/>
        <v>-3000000</v>
      </c>
      <c r="G17" s="14">
        <f t="shared" si="2"/>
        <v>50</v>
      </c>
    </row>
    <row r="18" spans="1:7" s="9" customFormat="1" ht="18" customHeight="1" x14ac:dyDescent="0.3">
      <c r="A18" s="7" t="s">
        <v>72</v>
      </c>
      <c r="B18" s="7"/>
      <c r="C18" s="7"/>
      <c r="D18" s="8">
        <f>D19</f>
        <v>173365000</v>
      </c>
      <c r="E18" s="8">
        <f>E19</f>
        <v>213480000</v>
      </c>
      <c r="F18" s="26">
        <f t="shared" si="0"/>
        <v>40115000</v>
      </c>
      <c r="G18" s="14">
        <f t="shared" si="2"/>
        <v>123.13904190580567</v>
      </c>
    </row>
    <row r="19" spans="1:7" s="9" customFormat="1" ht="18" customHeight="1" x14ac:dyDescent="0.3">
      <c r="A19" s="7"/>
      <c r="B19" s="7" t="s">
        <v>72</v>
      </c>
      <c r="C19" s="7"/>
      <c r="D19" s="8">
        <f>D20+D21</f>
        <v>173365000</v>
      </c>
      <c r="E19" s="8">
        <f>E20+E21</f>
        <v>213480000</v>
      </c>
      <c r="F19" s="26">
        <f t="shared" si="0"/>
        <v>40115000</v>
      </c>
      <c r="G19" s="14">
        <f t="shared" si="2"/>
        <v>123.13904190580567</v>
      </c>
    </row>
    <row r="20" spans="1:7" s="9" customFormat="1" ht="18" customHeight="1" x14ac:dyDescent="0.3">
      <c r="A20" s="7"/>
      <c r="B20" s="7"/>
      <c r="C20" s="7" t="s">
        <v>68</v>
      </c>
      <c r="D20" s="8">
        <v>130720000</v>
      </c>
      <c r="E20" s="8">
        <v>158760000</v>
      </c>
      <c r="F20" s="26">
        <f t="shared" si="0"/>
        <v>28040000</v>
      </c>
      <c r="G20" s="14">
        <f t="shared" si="2"/>
        <v>121.45042839657283</v>
      </c>
    </row>
    <row r="21" spans="1:7" s="9" customFormat="1" ht="18" customHeight="1" x14ac:dyDescent="0.3">
      <c r="A21" s="7"/>
      <c r="B21" s="7"/>
      <c r="C21" s="7" t="s">
        <v>67</v>
      </c>
      <c r="D21" s="8">
        <v>42645000</v>
      </c>
      <c r="E21" s="8">
        <v>54720000</v>
      </c>
      <c r="F21" s="26">
        <f t="shared" si="0"/>
        <v>12075000</v>
      </c>
      <c r="G21" s="14">
        <f t="shared" si="2"/>
        <v>128.31516004220893</v>
      </c>
    </row>
    <row r="22" spans="1:7" s="9" customFormat="1" ht="18" customHeight="1" x14ac:dyDescent="0.3">
      <c r="A22" s="7" t="s">
        <v>15</v>
      </c>
      <c r="B22" s="7"/>
      <c r="C22" s="7"/>
      <c r="D22" s="8">
        <f>D23</f>
        <v>5020000</v>
      </c>
      <c r="E22" s="8">
        <f>E23</f>
        <v>5000000</v>
      </c>
      <c r="F22" s="26">
        <f t="shared" si="0"/>
        <v>-20000</v>
      </c>
      <c r="G22" s="14">
        <f t="shared" si="2"/>
        <v>99.601593625498012</v>
      </c>
    </row>
    <row r="23" spans="1:7" s="9" customFormat="1" ht="18" customHeight="1" x14ac:dyDescent="0.3">
      <c r="A23" s="7"/>
      <c r="B23" s="7" t="s">
        <v>15</v>
      </c>
      <c r="C23" s="7"/>
      <c r="D23" s="8">
        <f>D24</f>
        <v>5020000</v>
      </c>
      <c r="E23" s="8">
        <f>E24</f>
        <v>5000000</v>
      </c>
      <c r="F23" s="26">
        <f t="shared" si="0"/>
        <v>-20000</v>
      </c>
      <c r="G23" s="14">
        <f t="shared" si="2"/>
        <v>99.601593625498012</v>
      </c>
    </row>
    <row r="24" spans="1:7" s="9" customFormat="1" ht="18" customHeight="1" x14ac:dyDescent="0.3">
      <c r="A24" s="7"/>
      <c r="B24" s="7"/>
      <c r="C24" s="7" t="s">
        <v>15</v>
      </c>
      <c r="D24" s="8">
        <v>5020000</v>
      </c>
      <c r="E24" s="8">
        <v>5000000</v>
      </c>
      <c r="F24" s="26">
        <f t="shared" si="0"/>
        <v>-20000</v>
      </c>
      <c r="G24" s="14">
        <f t="shared" si="2"/>
        <v>99.601593625498012</v>
      </c>
    </row>
    <row r="25" spans="1:7" s="9" customFormat="1" ht="18" customHeight="1" x14ac:dyDescent="0.3">
      <c r="A25" s="7" t="s">
        <v>16</v>
      </c>
      <c r="B25" s="7"/>
      <c r="C25" s="7"/>
      <c r="D25" s="8">
        <f>D26</f>
        <v>59101434</v>
      </c>
      <c r="E25" s="8">
        <f>E26</f>
        <v>50475000</v>
      </c>
      <c r="F25" s="26">
        <f t="shared" si="0"/>
        <v>-8626434</v>
      </c>
      <c r="G25" s="14">
        <f t="shared" si="2"/>
        <v>85.404019130906377</v>
      </c>
    </row>
    <row r="26" spans="1:7" s="9" customFormat="1" ht="18" customHeight="1" x14ac:dyDescent="0.3">
      <c r="A26" s="7"/>
      <c r="B26" s="7" t="s">
        <v>16</v>
      </c>
      <c r="C26" s="7"/>
      <c r="D26" s="8">
        <f>D27+D28</f>
        <v>59101434</v>
      </c>
      <c r="E26" s="8">
        <f>E27+E28</f>
        <v>50475000</v>
      </c>
      <c r="F26" s="26">
        <f t="shared" si="0"/>
        <v>-8626434</v>
      </c>
      <c r="G26" s="14">
        <f t="shared" si="2"/>
        <v>85.404019130906377</v>
      </c>
    </row>
    <row r="27" spans="1:7" s="9" customFormat="1" ht="18" customHeight="1" x14ac:dyDescent="0.3">
      <c r="A27" s="7"/>
      <c r="B27" s="7"/>
      <c r="C27" s="7" t="s">
        <v>66</v>
      </c>
      <c r="D27" s="8">
        <v>55882194</v>
      </c>
      <c r="E27" s="8">
        <f>6196000+28769000+13850000+1000000</f>
        <v>49815000</v>
      </c>
      <c r="F27" s="26">
        <f t="shared" si="0"/>
        <v>-6067194</v>
      </c>
      <c r="G27" s="14">
        <f t="shared" si="2"/>
        <v>89.142885120079569</v>
      </c>
    </row>
    <row r="28" spans="1:7" s="9" customFormat="1" ht="18" customHeight="1" x14ac:dyDescent="0.3">
      <c r="A28" s="7"/>
      <c r="B28" s="7"/>
      <c r="C28" s="7" t="s">
        <v>83</v>
      </c>
      <c r="D28" s="8">
        <v>3219240</v>
      </c>
      <c r="E28" s="8">
        <v>660000</v>
      </c>
      <c r="F28" s="26">
        <f t="shared" si="0"/>
        <v>-2559240</v>
      </c>
      <c r="G28" s="14">
        <v>0</v>
      </c>
    </row>
    <row r="29" spans="1:7" s="9" customFormat="1" ht="18" customHeight="1" x14ac:dyDescent="0.3">
      <c r="A29" s="7" t="s">
        <v>73</v>
      </c>
      <c r="B29" s="7"/>
      <c r="C29" s="7"/>
      <c r="D29" s="8">
        <f>D30</f>
        <v>3819000</v>
      </c>
      <c r="E29" s="8">
        <f>E30</f>
        <v>600000</v>
      </c>
      <c r="F29" s="26">
        <f t="shared" si="0"/>
        <v>-3219000</v>
      </c>
      <c r="G29" s="14">
        <f t="shared" ref="G29:G30" si="3">E29/D29*100</f>
        <v>15.710919088766692</v>
      </c>
    </row>
    <row r="30" spans="1:7" s="9" customFormat="1" ht="18" customHeight="1" x14ac:dyDescent="0.3">
      <c r="A30" s="7"/>
      <c r="B30" s="7" t="s">
        <v>73</v>
      </c>
      <c r="C30" s="7"/>
      <c r="D30" s="8">
        <f>D31+D32</f>
        <v>3819000</v>
      </c>
      <c r="E30" s="8">
        <f>E31+E32</f>
        <v>600000</v>
      </c>
      <c r="F30" s="26">
        <f t="shared" si="0"/>
        <v>-3219000</v>
      </c>
      <c r="G30" s="14">
        <f t="shared" si="3"/>
        <v>15.710919088766692</v>
      </c>
    </row>
    <row r="31" spans="1:7" s="9" customFormat="1" ht="18" customHeight="1" x14ac:dyDescent="0.3">
      <c r="A31" s="7"/>
      <c r="B31" s="7"/>
      <c r="C31" s="7" t="s">
        <v>17</v>
      </c>
      <c r="D31" s="8">
        <v>183000</v>
      </c>
      <c r="E31" s="8">
        <f>50000+50000+50000+150000</f>
        <v>300000</v>
      </c>
      <c r="F31" s="26">
        <f t="shared" si="0"/>
        <v>117000</v>
      </c>
      <c r="G31" s="14">
        <f t="shared" ref="G31:G32" si="4">E31/D31*100</f>
        <v>163.9344262295082</v>
      </c>
    </row>
    <row r="32" spans="1:7" s="9" customFormat="1" ht="18" customHeight="1" x14ac:dyDescent="0.3">
      <c r="A32" s="7"/>
      <c r="B32" s="7"/>
      <c r="C32" s="7" t="s">
        <v>74</v>
      </c>
      <c r="D32" s="8">
        <v>3636000</v>
      </c>
      <c r="E32" s="8">
        <f>100000+50000+50000+100000</f>
        <v>300000</v>
      </c>
      <c r="F32" s="26">
        <f t="shared" si="0"/>
        <v>-3336000</v>
      </c>
      <c r="G32" s="14">
        <f t="shared" si="4"/>
        <v>8.2508250825082499</v>
      </c>
    </row>
    <row r="33" spans="1:7" s="9" customFormat="1" ht="18" customHeight="1" x14ac:dyDescent="0.3">
      <c r="A33" s="7"/>
      <c r="B33" s="7"/>
      <c r="C33" s="7"/>
      <c r="D33" s="8"/>
      <c r="E33" s="8"/>
      <c r="F33" s="8"/>
      <c r="G33" s="14"/>
    </row>
    <row r="34" spans="1:7" s="9" customFormat="1" ht="18" customHeight="1" x14ac:dyDescent="0.3">
      <c r="A34" s="7"/>
      <c r="B34" s="7"/>
      <c r="C34" s="7"/>
      <c r="D34" s="8"/>
      <c r="E34" s="8"/>
      <c r="F34" s="8"/>
      <c r="G34" s="14"/>
    </row>
    <row r="35" spans="1:7" s="9" customFormat="1" ht="18" customHeight="1" x14ac:dyDescent="0.3">
      <c r="A35" s="7"/>
      <c r="B35" s="7"/>
      <c r="C35" s="7"/>
      <c r="D35" s="8"/>
      <c r="E35" s="8"/>
      <c r="F35" s="8"/>
      <c r="G35" s="14"/>
    </row>
    <row r="36" spans="1:7" s="9" customFormat="1" ht="18" customHeight="1" x14ac:dyDescent="0.3">
      <c r="A36" s="7"/>
      <c r="B36" s="7"/>
      <c r="C36" s="7"/>
      <c r="D36" s="8"/>
      <c r="E36" s="8"/>
      <c r="F36" s="8"/>
      <c r="G36" s="14"/>
    </row>
    <row r="37" spans="1:7" s="9" customFormat="1" ht="18" customHeight="1" x14ac:dyDescent="0.3">
      <c r="A37" s="7"/>
      <c r="B37" s="7"/>
      <c r="C37" s="7"/>
      <c r="D37" s="8"/>
      <c r="E37" s="8"/>
      <c r="F37" s="8"/>
      <c r="G37" s="14"/>
    </row>
    <row r="38" spans="1:7" s="9" customFormat="1" ht="18" customHeight="1" x14ac:dyDescent="0.3">
      <c r="A38" s="7"/>
      <c r="B38" s="7"/>
      <c r="C38" s="7"/>
      <c r="D38" s="8"/>
      <c r="E38" s="8"/>
      <c r="F38" s="8"/>
      <c r="G38" s="14"/>
    </row>
    <row r="39" spans="1:7" s="9" customFormat="1" ht="18" customHeight="1" x14ac:dyDescent="0.3">
      <c r="A39" s="7"/>
      <c r="B39" s="7"/>
      <c r="C39" s="7"/>
      <c r="D39" s="8"/>
      <c r="E39" s="8"/>
      <c r="F39" s="8"/>
      <c r="G39" s="14"/>
    </row>
    <row r="40" spans="1:7" ht="25.5" x14ac:dyDescent="0.3">
      <c r="A40" s="31" t="s">
        <v>87</v>
      </c>
      <c r="B40" s="31"/>
      <c r="C40" s="31"/>
      <c r="D40" s="31"/>
      <c r="E40" s="31"/>
      <c r="F40" s="31"/>
      <c r="G40" s="31"/>
    </row>
    <row r="41" spans="1:7" s="6" customFormat="1" ht="21.75" customHeight="1" x14ac:dyDescent="0.3">
      <c r="A41" s="4" t="s">
        <v>75</v>
      </c>
      <c r="D41" s="18"/>
      <c r="E41" s="18"/>
      <c r="F41" s="18"/>
      <c r="G41" s="15"/>
    </row>
    <row r="42" spans="1:7" s="6" customFormat="1" ht="21.75" customHeight="1" x14ac:dyDescent="0.3">
      <c r="A42" s="4" t="s">
        <v>88</v>
      </c>
      <c r="D42" s="18"/>
      <c r="E42" s="18"/>
      <c r="F42" s="18"/>
      <c r="G42" s="19" t="s">
        <v>7</v>
      </c>
    </row>
    <row r="43" spans="1:7" s="6" customFormat="1" ht="19.5" customHeight="1" x14ac:dyDescent="0.3">
      <c r="A43" s="28" t="s">
        <v>0</v>
      </c>
      <c r="B43" s="29"/>
      <c r="C43" s="29"/>
      <c r="D43" s="32" t="s">
        <v>89</v>
      </c>
      <c r="E43" s="32" t="s">
        <v>90</v>
      </c>
      <c r="F43" s="28" t="s">
        <v>1</v>
      </c>
      <c r="G43" s="30"/>
    </row>
    <row r="44" spans="1:7" s="6" customFormat="1" ht="19.5" customHeight="1" x14ac:dyDescent="0.3">
      <c r="A44" s="2" t="s">
        <v>2</v>
      </c>
      <c r="B44" s="2" t="s">
        <v>3</v>
      </c>
      <c r="C44" s="2" t="s">
        <v>4</v>
      </c>
      <c r="D44" s="33"/>
      <c r="E44" s="33"/>
      <c r="F44" s="3" t="s">
        <v>85</v>
      </c>
      <c r="G44" s="13" t="s">
        <v>5</v>
      </c>
    </row>
    <row r="45" spans="1:7" s="6" customFormat="1" ht="19.5" customHeight="1" x14ac:dyDescent="0.3">
      <c r="A45" s="28" t="s">
        <v>6</v>
      </c>
      <c r="B45" s="29"/>
      <c r="C45" s="30"/>
      <c r="D45" s="23">
        <f>D46+D64+D68+D74+D80+D103+D122+D165+D168+D171+D174</f>
        <v>1630472434</v>
      </c>
      <c r="E45" s="27">
        <f>E46+E64+E68+E74+E80+E103+E122+E165+E168+E171+E174</f>
        <v>2406611000</v>
      </c>
      <c r="F45" s="24">
        <f>E45-D45</f>
        <v>776138566</v>
      </c>
      <c r="G45" s="25">
        <f>E45/D45*100</f>
        <v>147.60206611380221</v>
      </c>
    </row>
    <row r="46" spans="1:7" s="9" customFormat="1" ht="18" customHeight="1" x14ac:dyDescent="0.3">
      <c r="A46" s="7" t="s">
        <v>18</v>
      </c>
      <c r="B46" s="7"/>
      <c r="C46" s="7"/>
      <c r="D46" s="8">
        <f>D47+D54+D58</f>
        <v>270297240</v>
      </c>
      <c r="E46" s="8">
        <f>E47+E54+E58</f>
        <v>259490000</v>
      </c>
      <c r="F46" s="8">
        <f>E46-D46</f>
        <v>-10807240</v>
      </c>
      <c r="G46" s="14">
        <f>E46/D46*100</f>
        <v>96.001720180346638</v>
      </c>
    </row>
    <row r="47" spans="1:7" s="9" customFormat="1" ht="18" customHeight="1" x14ac:dyDescent="0.3">
      <c r="A47" s="7"/>
      <c r="B47" s="7" t="s">
        <v>44</v>
      </c>
      <c r="C47" s="7"/>
      <c r="D47" s="8">
        <f>SUM(D48:D53)</f>
        <v>245191080</v>
      </c>
      <c r="E47" s="8">
        <f>SUM(E48:E53)</f>
        <v>240131700</v>
      </c>
      <c r="F47" s="8">
        <f t="shared" ref="F47:F110" si="5">E47-D47</f>
        <v>-5059380</v>
      </c>
      <c r="G47" s="14">
        <f t="shared" ref="G47:G58" si="6">E47/D47*100</f>
        <v>97.936556256451084</v>
      </c>
    </row>
    <row r="48" spans="1:7" s="9" customFormat="1" ht="18" customHeight="1" x14ac:dyDescent="0.3">
      <c r="A48" s="7"/>
      <c r="B48" s="7"/>
      <c r="C48" s="7" t="s">
        <v>20</v>
      </c>
      <c r="D48" s="8">
        <v>130836000</v>
      </c>
      <c r="E48" s="8">
        <v>132588000</v>
      </c>
      <c r="F48" s="8">
        <f t="shared" si="5"/>
        <v>1752000</v>
      </c>
      <c r="G48" s="14">
        <f t="shared" si="6"/>
        <v>101.33908098688434</v>
      </c>
    </row>
    <row r="49" spans="1:7" s="9" customFormat="1" ht="18" customHeight="1" x14ac:dyDescent="0.3">
      <c r="A49" s="7"/>
      <c r="B49" s="7"/>
      <c r="C49" s="7" t="s">
        <v>21</v>
      </c>
      <c r="D49" s="8">
        <v>25599250</v>
      </c>
      <c r="E49" s="8">
        <v>19206900</v>
      </c>
      <c r="F49" s="8">
        <f t="shared" si="5"/>
        <v>-6392350</v>
      </c>
      <c r="G49" s="14">
        <f t="shared" si="6"/>
        <v>75.029151244665371</v>
      </c>
    </row>
    <row r="50" spans="1:7" s="9" customFormat="1" ht="18" customHeight="1" x14ac:dyDescent="0.3">
      <c r="A50" s="7"/>
      <c r="B50" s="7"/>
      <c r="C50" s="7" t="s">
        <v>22</v>
      </c>
      <c r="D50" s="8">
        <v>30894600</v>
      </c>
      <c r="E50" s="8">
        <v>31578800</v>
      </c>
      <c r="F50" s="8">
        <f t="shared" si="5"/>
        <v>684200</v>
      </c>
      <c r="G50" s="14">
        <f t="shared" si="6"/>
        <v>102.2146265043082</v>
      </c>
    </row>
    <row r="51" spans="1:7" s="9" customFormat="1" ht="18" customHeight="1" x14ac:dyDescent="0.3">
      <c r="A51" s="7"/>
      <c r="B51" s="7"/>
      <c r="C51" s="20" t="s">
        <v>23</v>
      </c>
      <c r="D51" s="8">
        <v>17240000</v>
      </c>
      <c r="E51" s="8">
        <v>20183000</v>
      </c>
      <c r="F51" s="8">
        <f t="shared" si="5"/>
        <v>2943000</v>
      </c>
      <c r="G51" s="14">
        <f t="shared" si="6"/>
        <v>117.07076566125289</v>
      </c>
    </row>
    <row r="52" spans="1:7" s="9" customFormat="1" ht="18" customHeight="1" x14ac:dyDescent="0.3">
      <c r="A52" s="7"/>
      <c r="B52" s="7"/>
      <c r="C52" s="7" t="s">
        <v>24</v>
      </c>
      <c r="D52" s="8">
        <v>17141230</v>
      </c>
      <c r="E52" s="8">
        <v>16035000</v>
      </c>
      <c r="F52" s="8">
        <f t="shared" si="5"/>
        <v>-1106230</v>
      </c>
      <c r="G52" s="14">
        <f t="shared" si="6"/>
        <v>93.546379110483898</v>
      </c>
    </row>
    <row r="53" spans="1:7" s="9" customFormat="1" ht="18" customHeight="1" x14ac:dyDescent="0.3">
      <c r="A53" s="7"/>
      <c r="B53" s="7"/>
      <c r="C53" s="7" t="s">
        <v>25</v>
      </c>
      <c r="D53" s="8">
        <v>23480000</v>
      </c>
      <c r="E53" s="8">
        <v>20540000</v>
      </c>
      <c r="F53" s="8">
        <f t="shared" si="5"/>
        <v>-2940000</v>
      </c>
      <c r="G53" s="14">
        <f t="shared" si="6"/>
        <v>87.478705281090285</v>
      </c>
    </row>
    <row r="54" spans="1:7" s="9" customFormat="1" ht="18" customHeight="1" x14ac:dyDescent="0.3">
      <c r="A54" s="7"/>
      <c r="B54" s="7" t="s">
        <v>26</v>
      </c>
      <c r="C54" s="7"/>
      <c r="D54" s="8">
        <f>SUM(D55:D57)</f>
        <v>4300000</v>
      </c>
      <c r="E54" s="8">
        <f>SUM(E55:E57)</f>
        <v>1900000</v>
      </c>
      <c r="F54" s="8">
        <f t="shared" si="5"/>
        <v>-2400000</v>
      </c>
      <c r="G54" s="14">
        <f t="shared" si="6"/>
        <v>44.186046511627907</v>
      </c>
    </row>
    <row r="55" spans="1:7" s="9" customFormat="1" ht="18" customHeight="1" x14ac:dyDescent="0.3">
      <c r="A55" s="7"/>
      <c r="B55" s="7"/>
      <c r="C55" s="7" t="s">
        <v>27</v>
      </c>
      <c r="D55" s="8">
        <v>1400000</v>
      </c>
      <c r="E55" s="8">
        <v>1500000</v>
      </c>
      <c r="F55" s="8">
        <f t="shared" si="5"/>
        <v>100000</v>
      </c>
      <c r="G55" s="14">
        <f t="shared" si="6"/>
        <v>107.14285714285714</v>
      </c>
    </row>
    <row r="56" spans="1:7" s="9" customFormat="1" ht="18" customHeight="1" x14ac:dyDescent="0.3">
      <c r="A56" s="7"/>
      <c r="B56" s="7"/>
      <c r="C56" s="7" t="s">
        <v>28</v>
      </c>
      <c r="D56" s="8">
        <v>500000</v>
      </c>
      <c r="E56" s="8">
        <v>400000</v>
      </c>
      <c r="F56" s="8">
        <f t="shared" si="5"/>
        <v>-100000</v>
      </c>
      <c r="G56" s="14">
        <f t="shared" si="6"/>
        <v>80</v>
      </c>
    </row>
    <row r="57" spans="1:7" s="9" customFormat="1" ht="18" customHeight="1" x14ac:dyDescent="0.3">
      <c r="A57" s="7"/>
      <c r="B57" s="7"/>
      <c r="C57" s="7" t="s">
        <v>99</v>
      </c>
      <c r="D57" s="8">
        <v>2400000</v>
      </c>
      <c r="E57" s="8">
        <v>0</v>
      </c>
      <c r="F57" s="8">
        <f t="shared" si="5"/>
        <v>-2400000</v>
      </c>
      <c r="G57" s="14">
        <f t="shared" si="6"/>
        <v>0</v>
      </c>
    </row>
    <row r="58" spans="1:7" s="9" customFormat="1" ht="18" customHeight="1" x14ac:dyDescent="0.3">
      <c r="A58" s="7"/>
      <c r="B58" s="7" t="s">
        <v>19</v>
      </c>
      <c r="C58" s="7"/>
      <c r="D58" s="8">
        <f>SUM(D59:D63)</f>
        <v>20806160</v>
      </c>
      <c r="E58" s="8">
        <f>SUM(E59:E63)</f>
        <v>17458300</v>
      </c>
      <c r="F58" s="8">
        <f t="shared" si="5"/>
        <v>-3347860</v>
      </c>
      <c r="G58" s="14">
        <f t="shared" si="6"/>
        <v>83.909284558034742</v>
      </c>
    </row>
    <row r="59" spans="1:7" s="9" customFormat="1" ht="18" customHeight="1" x14ac:dyDescent="0.3">
      <c r="A59" s="7"/>
      <c r="B59" s="7"/>
      <c r="C59" s="7" t="s">
        <v>29</v>
      </c>
      <c r="D59" s="8">
        <v>1530000</v>
      </c>
      <c r="E59" s="8">
        <v>1300000</v>
      </c>
      <c r="F59" s="8">
        <f t="shared" si="5"/>
        <v>-230000</v>
      </c>
      <c r="G59" s="14">
        <f>E59/D59*100</f>
        <v>84.967320261437905</v>
      </c>
    </row>
    <row r="60" spans="1:7" s="9" customFormat="1" ht="18" customHeight="1" x14ac:dyDescent="0.3">
      <c r="A60" s="7"/>
      <c r="B60" s="7"/>
      <c r="C60" s="7" t="s">
        <v>30</v>
      </c>
      <c r="D60" s="8">
        <v>3559160</v>
      </c>
      <c r="E60" s="8">
        <v>4117300</v>
      </c>
      <c r="F60" s="8">
        <f t="shared" si="5"/>
        <v>558140</v>
      </c>
      <c r="G60" s="14">
        <f t="shared" ref="G60:G79" si="7">E60/D60*100</f>
        <v>115.68179008530102</v>
      </c>
    </row>
    <row r="61" spans="1:7" s="9" customFormat="1" ht="18" customHeight="1" x14ac:dyDescent="0.3">
      <c r="A61" s="7"/>
      <c r="B61" s="7"/>
      <c r="C61" s="7" t="s">
        <v>31</v>
      </c>
      <c r="D61" s="8">
        <v>5250000</v>
      </c>
      <c r="E61" s="8">
        <v>4430000</v>
      </c>
      <c r="F61" s="8">
        <f t="shared" si="5"/>
        <v>-820000</v>
      </c>
      <c r="G61" s="14">
        <f t="shared" si="7"/>
        <v>84.38095238095238</v>
      </c>
    </row>
    <row r="62" spans="1:7" s="9" customFormat="1" ht="18" customHeight="1" x14ac:dyDescent="0.3">
      <c r="A62" s="7"/>
      <c r="B62" s="7"/>
      <c r="C62" s="7" t="s">
        <v>32</v>
      </c>
      <c r="D62" s="8">
        <v>9967000</v>
      </c>
      <c r="E62" s="8">
        <v>7111000</v>
      </c>
      <c r="F62" s="8">
        <f t="shared" si="5"/>
        <v>-2856000</v>
      </c>
      <c r="G62" s="14">
        <f t="shared" si="7"/>
        <v>71.345439951841072</v>
      </c>
    </row>
    <row r="63" spans="1:7" s="9" customFormat="1" ht="18" customHeight="1" x14ac:dyDescent="0.3">
      <c r="A63" s="7"/>
      <c r="B63" s="7"/>
      <c r="C63" s="7" t="s">
        <v>33</v>
      </c>
      <c r="D63" s="8">
        <v>500000</v>
      </c>
      <c r="E63" s="8">
        <v>500000</v>
      </c>
      <c r="F63" s="8">
        <f t="shared" si="5"/>
        <v>0</v>
      </c>
      <c r="G63" s="14">
        <f t="shared" si="7"/>
        <v>100</v>
      </c>
    </row>
    <row r="64" spans="1:7" s="9" customFormat="1" ht="18" customHeight="1" x14ac:dyDescent="0.3">
      <c r="A64" s="7" t="s">
        <v>34</v>
      </c>
      <c r="B64" s="7"/>
      <c r="C64" s="7"/>
      <c r="D64" s="8">
        <f>D65</f>
        <v>2200000</v>
      </c>
      <c r="E64" s="8">
        <f>E65</f>
        <v>1500000</v>
      </c>
      <c r="F64" s="8">
        <f t="shared" si="5"/>
        <v>-700000</v>
      </c>
      <c r="G64" s="14">
        <f t="shared" si="7"/>
        <v>68.181818181818173</v>
      </c>
    </row>
    <row r="65" spans="1:7" s="9" customFormat="1" ht="18" customHeight="1" x14ac:dyDescent="0.3">
      <c r="A65" s="7"/>
      <c r="B65" s="7" t="s">
        <v>35</v>
      </c>
      <c r="C65" s="7"/>
      <c r="D65" s="8">
        <f>D66+D67</f>
        <v>2200000</v>
      </c>
      <c r="E65" s="8">
        <f>E66+E67</f>
        <v>1500000</v>
      </c>
      <c r="F65" s="8">
        <f t="shared" si="5"/>
        <v>-700000</v>
      </c>
      <c r="G65" s="14">
        <f t="shared" si="7"/>
        <v>68.181818181818173</v>
      </c>
    </row>
    <row r="66" spans="1:7" s="9" customFormat="1" ht="18" customHeight="1" x14ac:dyDescent="0.3">
      <c r="A66" s="7"/>
      <c r="B66" s="7"/>
      <c r="C66" s="7" t="s">
        <v>36</v>
      </c>
      <c r="D66" s="8">
        <v>1000000</v>
      </c>
      <c r="E66" s="8">
        <v>1000000</v>
      </c>
      <c r="F66" s="8">
        <f t="shared" si="5"/>
        <v>0</v>
      </c>
      <c r="G66" s="14">
        <f t="shared" si="7"/>
        <v>100</v>
      </c>
    </row>
    <row r="67" spans="1:7" s="9" customFormat="1" ht="18" customHeight="1" x14ac:dyDescent="0.3">
      <c r="A67" s="7"/>
      <c r="B67" s="7"/>
      <c r="C67" s="7" t="s">
        <v>37</v>
      </c>
      <c r="D67" s="8">
        <v>1200000</v>
      </c>
      <c r="E67" s="8">
        <v>500000</v>
      </c>
      <c r="F67" s="8">
        <f t="shared" si="5"/>
        <v>-700000</v>
      </c>
      <c r="G67" s="14">
        <f t="shared" si="7"/>
        <v>41.666666666666671</v>
      </c>
    </row>
    <row r="68" spans="1:7" s="9" customFormat="1" ht="18" customHeight="1" x14ac:dyDescent="0.3">
      <c r="A68" s="7" t="s">
        <v>38</v>
      </c>
      <c r="B68" s="7"/>
      <c r="C68" s="7"/>
      <c r="D68" s="8">
        <f>D69</f>
        <v>6950000</v>
      </c>
      <c r="E68" s="8">
        <f>E69</f>
        <v>8000000</v>
      </c>
      <c r="F68" s="8">
        <f t="shared" si="5"/>
        <v>1050000</v>
      </c>
      <c r="G68" s="14">
        <f t="shared" si="7"/>
        <v>115.10791366906474</v>
      </c>
    </row>
    <row r="69" spans="1:7" s="9" customFormat="1" ht="18" customHeight="1" x14ac:dyDescent="0.3">
      <c r="A69" s="7"/>
      <c r="B69" s="7" t="s">
        <v>39</v>
      </c>
      <c r="C69" s="7"/>
      <c r="D69" s="8">
        <f>SUM(D70:D73)</f>
        <v>6950000</v>
      </c>
      <c r="E69" s="8">
        <f>SUM(E70:E73)</f>
        <v>8000000</v>
      </c>
      <c r="F69" s="8">
        <f t="shared" si="5"/>
        <v>1050000</v>
      </c>
      <c r="G69" s="14">
        <f t="shared" si="7"/>
        <v>115.10791366906474</v>
      </c>
    </row>
    <row r="70" spans="1:7" s="9" customFormat="1" ht="18" customHeight="1" x14ac:dyDescent="0.3">
      <c r="A70" s="7"/>
      <c r="B70" s="7"/>
      <c r="C70" s="7" t="s">
        <v>40</v>
      </c>
      <c r="D70" s="8">
        <v>2950000</v>
      </c>
      <c r="E70" s="8">
        <v>2600000</v>
      </c>
      <c r="F70" s="8">
        <f t="shared" si="5"/>
        <v>-350000</v>
      </c>
      <c r="G70" s="14">
        <f t="shared" si="7"/>
        <v>88.135593220338976</v>
      </c>
    </row>
    <row r="71" spans="1:7" s="9" customFormat="1" ht="18" customHeight="1" x14ac:dyDescent="0.3">
      <c r="A71" s="7"/>
      <c r="B71" s="7"/>
      <c r="C71" s="7" t="s">
        <v>41</v>
      </c>
      <c r="D71" s="8">
        <v>300000</v>
      </c>
      <c r="E71" s="8">
        <v>300000</v>
      </c>
      <c r="F71" s="8">
        <f t="shared" si="5"/>
        <v>0</v>
      </c>
      <c r="G71" s="14">
        <f t="shared" si="7"/>
        <v>100</v>
      </c>
    </row>
    <row r="72" spans="1:7" s="9" customFormat="1" ht="18" customHeight="1" x14ac:dyDescent="0.3">
      <c r="A72" s="7"/>
      <c r="B72" s="7"/>
      <c r="C72" s="7" t="s">
        <v>76</v>
      </c>
      <c r="D72" s="8">
        <v>3400000</v>
      </c>
      <c r="E72" s="8">
        <v>4500000</v>
      </c>
      <c r="F72" s="8">
        <f t="shared" si="5"/>
        <v>1100000</v>
      </c>
      <c r="G72" s="14">
        <f t="shared" si="7"/>
        <v>132.35294117647058</v>
      </c>
    </row>
    <row r="73" spans="1:7" s="9" customFormat="1" ht="18" customHeight="1" x14ac:dyDescent="0.3">
      <c r="A73" s="7"/>
      <c r="B73" s="7"/>
      <c r="C73" s="7" t="s">
        <v>81</v>
      </c>
      <c r="D73" s="8">
        <v>300000</v>
      </c>
      <c r="E73" s="8">
        <v>600000</v>
      </c>
      <c r="F73" s="8">
        <f t="shared" si="5"/>
        <v>300000</v>
      </c>
      <c r="G73" s="14">
        <f t="shared" si="7"/>
        <v>200</v>
      </c>
    </row>
    <row r="74" spans="1:7" s="9" customFormat="1" ht="18" customHeight="1" x14ac:dyDescent="0.3">
      <c r="A74" s="7" t="s">
        <v>42</v>
      </c>
      <c r="B74" s="7"/>
      <c r="C74" s="7"/>
      <c r="D74" s="8">
        <f>D75+D78</f>
        <v>54519000</v>
      </c>
      <c r="E74" s="8">
        <f>E75+E78</f>
        <v>55885000</v>
      </c>
      <c r="F74" s="8">
        <f t="shared" si="5"/>
        <v>1366000</v>
      </c>
      <c r="G74" s="14">
        <f t="shared" si="7"/>
        <v>102.50554852436767</v>
      </c>
    </row>
    <row r="75" spans="1:7" s="9" customFormat="1" ht="18" customHeight="1" x14ac:dyDescent="0.3">
      <c r="A75" s="7"/>
      <c r="B75" s="7" t="s">
        <v>43</v>
      </c>
      <c r="C75" s="7"/>
      <c r="D75" s="8">
        <f>D76+D77</f>
        <v>29640000</v>
      </c>
      <c r="E75" s="8">
        <f>E76+E77</f>
        <v>30600000</v>
      </c>
      <c r="F75" s="8">
        <f t="shared" si="5"/>
        <v>960000</v>
      </c>
      <c r="G75" s="14">
        <f t="shared" si="7"/>
        <v>103.23886639676114</v>
      </c>
    </row>
    <row r="76" spans="1:7" s="9" customFormat="1" ht="18" customHeight="1" x14ac:dyDescent="0.3">
      <c r="A76" s="7"/>
      <c r="B76" s="7"/>
      <c r="C76" s="7" t="s">
        <v>44</v>
      </c>
      <c r="D76" s="8">
        <v>24850000</v>
      </c>
      <c r="E76" s="8">
        <v>27480000</v>
      </c>
      <c r="F76" s="8">
        <f t="shared" si="5"/>
        <v>2630000</v>
      </c>
      <c r="G76" s="14">
        <f t="shared" si="7"/>
        <v>110.58350100603622</v>
      </c>
    </row>
    <row r="77" spans="1:7" s="9" customFormat="1" ht="18" customHeight="1" x14ac:dyDescent="0.3">
      <c r="A77" s="7"/>
      <c r="B77" s="7"/>
      <c r="C77" s="7" t="s">
        <v>45</v>
      </c>
      <c r="D77" s="8">
        <v>4790000</v>
      </c>
      <c r="E77" s="8">
        <v>3120000</v>
      </c>
      <c r="F77" s="8">
        <f t="shared" si="5"/>
        <v>-1670000</v>
      </c>
      <c r="G77" s="14">
        <f t="shared" si="7"/>
        <v>65.135699373695203</v>
      </c>
    </row>
    <row r="78" spans="1:7" s="9" customFormat="1" ht="18" customHeight="1" x14ac:dyDescent="0.3">
      <c r="A78" s="7"/>
      <c r="B78" s="10" t="s">
        <v>46</v>
      </c>
      <c r="C78" s="7"/>
      <c r="D78" s="8">
        <f>D79</f>
        <v>24879000</v>
      </c>
      <c r="E78" s="8">
        <f>E79</f>
        <v>25285000</v>
      </c>
      <c r="F78" s="8">
        <f t="shared" si="5"/>
        <v>406000</v>
      </c>
      <c r="G78" s="14">
        <f t="shared" si="7"/>
        <v>101.63189838819888</v>
      </c>
    </row>
    <row r="79" spans="1:7" s="9" customFormat="1" ht="18" customHeight="1" x14ac:dyDescent="0.3">
      <c r="A79" s="7"/>
      <c r="B79" s="10"/>
      <c r="C79" s="7" t="s">
        <v>44</v>
      </c>
      <c r="D79" s="8">
        <v>24879000</v>
      </c>
      <c r="E79" s="8">
        <v>25285000</v>
      </c>
      <c r="F79" s="8">
        <f t="shared" si="5"/>
        <v>406000</v>
      </c>
      <c r="G79" s="14">
        <f t="shared" si="7"/>
        <v>101.63189838819888</v>
      </c>
    </row>
    <row r="80" spans="1:7" s="9" customFormat="1" ht="18" customHeight="1" x14ac:dyDescent="0.3">
      <c r="A80" s="7" t="s">
        <v>70</v>
      </c>
      <c r="B80" s="7"/>
      <c r="C80" s="7"/>
      <c r="D80" s="8">
        <f>D81+D87+D92+D95+D101</f>
        <v>151690000</v>
      </c>
      <c r="E80" s="8">
        <f>E81+E87+E92+E95+E101</f>
        <v>182716000</v>
      </c>
      <c r="F80" s="8">
        <f t="shared" si="5"/>
        <v>31026000</v>
      </c>
      <c r="G80" s="14">
        <f t="shared" ref="G80:G92" si="8">E80/D80*100</f>
        <v>120.45355659568857</v>
      </c>
    </row>
    <row r="81" spans="1:7" s="9" customFormat="1" ht="18" customHeight="1" x14ac:dyDescent="0.3">
      <c r="A81" s="7"/>
      <c r="B81" s="7" t="s">
        <v>44</v>
      </c>
      <c r="C81" s="7"/>
      <c r="D81" s="8">
        <f>SUM(D82:D86)</f>
        <v>131218000</v>
      </c>
      <c r="E81" s="8">
        <f>SUM(E82:E86)</f>
        <v>145354000</v>
      </c>
      <c r="F81" s="8">
        <f t="shared" si="5"/>
        <v>14136000</v>
      </c>
      <c r="G81" s="14">
        <f t="shared" si="8"/>
        <v>110.77291225289214</v>
      </c>
    </row>
    <row r="82" spans="1:7" s="9" customFormat="1" ht="18" customHeight="1" x14ac:dyDescent="0.3">
      <c r="A82" s="7"/>
      <c r="B82" s="7"/>
      <c r="C82" s="7" t="s">
        <v>20</v>
      </c>
      <c r="D82" s="8">
        <v>105106000</v>
      </c>
      <c r="E82" s="8">
        <v>114058000</v>
      </c>
      <c r="F82" s="8">
        <f t="shared" si="5"/>
        <v>8952000</v>
      </c>
      <c r="G82" s="14">
        <f t="shared" si="8"/>
        <v>108.51711605426901</v>
      </c>
    </row>
    <row r="83" spans="1:7" s="9" customFormat="1" ht="18" customHeight="1" x14ac:dyDescent="0.3">
      <c r="A83" s="7"/>
      <c r="B83" s="7"/>
      <c r="C83" s="7" t="s">
        <v>21</v>
      </c>
      <c r="D83" s="8">
        <v>2750000</v>
      </c>
      <c r="E83" s="8">
        <v>3000000</v>
      </c>
      <c r="F83" s="8">
        <f t="shared" si="5"/>
        <v>250000</v>
      </c>
      <c r="G83" s="14">
        <f t="shared" si="8"/>
        <v>109.09090909090908</v>
      </c>
    </row>
    <row r="84" spans="1:7" s="9" customFormat="1" ht="18" customHeight="1" x14ac:dyDescent="0.3">
      <c r="A84" s="7"/>
      <c r="B84" s="7"/>
      <c r="C84" s="7" t="s">
        <v>50</v>
      </c>
      <c r="D84" s="8">
        <v>6213000</v>
      </c>
      <c r="E84" s="8">
        <v>8188000</v>
      </c>
      <c r="F84" s="8">
        <f t="shared" si="5"/>
        <v>1975000</v>
      </c>
      <c r="G84" s="14">
        <f t="shared" si="8"/>
        <v>131.788186061484</v>
      </c>
    </row>
    <row r="85" spans="1:7" s="9" customFormat="1" ht="18" customHeight="1" x14ac:dyDescent="0.3">
      <c r="A85" s="7"/>
      <c r="B85" s="7"/>
      <c r="C85" s="20" t="s">
        <v>23</v>
      </c>
      <c r="D85" s="8">
        <v>8500000</v>
      </c>
      <c r="E85" s="8">
        <v>10054000</v>
      </c>
      <c r="F85" s="8">
        <f t="shared" si="5"/>
        <v>1554000</v>
      </c>
      <c r="G85" s="14">
        <f t="shared" si="8"/>
        <v>118.28235294117646</v>
      </c>
    </row>
    <row r="86" spans="1:7" s="9" customFormat="1" ht="18" customHeight="1" x14ac:dyDescent="0.3">
      <c r="A86" s="7"/>
      <c r="B86" s="7"/>
      <c r="C86" s="7" t="s">
        <v>24</v>
      </c>
      <c r="D86" s="8">
        <v>8649000</v>
      </c>
      <c r="E86" s="8">
        <v>10054000</v>
      </c>
      <c r="F86" s="8">
        <f t="shared" si="5"/>
        <v>1405000</v>
      </c>
      <c r="G86" s="14">
        <f t="shared" si="8"/>
        <v>116.24465256098971</v>
      </c>
    </row>
    <row r="87" spans="1:7" s="9" customFormat="1" ht="18" customHeight="1" x14ac:dyDescent="0.3">
      <c r="A87" s="7"/>
      <c r="B87" s="7" t="s">
        <v>19</v>
      </c>
      <c r="C87" s="7"/>
      <c r="D87" s="8">
        <f>SUM(D88:D91)</f>
        <v>3960000</v>
      </c>
      <c r="E87" s="8">
        <f>SUM(E88:E91)</f>
        <v>10702000</v>
      </c>
      <c r="F87" s="8">
        <f t="shared" si="5"/>
        <v>6742000</v>
      </c>
      <c r="G87" s="14">
        <f t="shared" si="8"/>
        <v>270.25252525252523</v>
      </c>
    </row>
    <row r="88" spans="1:7" s="9" customFormat="1" ht="18" customHeight="1" x14ac:dyDescent="0.3">
      <c r="A88" s="7"/>
      <c r="B88" s="7"/>
      <c r="C88" s="7" t="s">
        <v>29</v>
      </c>
      <c r="D88" s="8">
        <v>500000</v>
      </c>
      <c r="E88" s="8">
        <v>500000</v>
      </c>
      <c r="F88" s="8">
        <f t="shared" si="5"/>
        <v>0</v>
      </c>
      <c r="G88" s="14">
        <f t="shared" si="8"/>
        <v>100</v>
      </c>
    </row>
    <row r="89" spans="1:7" s="9" customFormat="1" ht="18" customHeight="1" x14ac:dyDescent="0.3">
      <c r="A89" s="7"/>
      <c r="B89" s="7"/>
      <c r="C89" s="7" t="s">
        <v>30</v>
      </c>
      <c r="D89" s="8">
        <v>2000000</v>
      </c>
      <c r="E89" s="8">
        <v>5640000</v>
      </c>
      <c r="F89" s="8">
        <f t="shared" si="5"/>
        <v>3640000</v>
      </c>
      <c r="G89" s="14">
        <f t="shared" si="8"/>
        <v>282</v>
      </c>
    </row>
    <row r="90" spans="1:7" s="9" customFormat="1" ht="18" customHeight="1" x14ac:dyDescent="0.3">
      <c r="A90" s="7"/>
      <c r="B90" s="7"/>
      <c r="C90" s="7" t="s">
        <v>31</v>
      </c>
      <c r="D90" s="8">
        <v>500000</v>
      </c>
      <c r="E90" s="8">
        <v>3062000</v>
      </c>
      <c r="F90" s="8">
        <f t="shared" si="5"/>
        <v>2562000</v>
      </c>
      <c r="G90" s="14">
        <f t="shared" si="8"/>
        <v>612.4</v>
      </c>
    </row>
    <row r="91" spans="1:7" s="9" customFormat="1" ht="18" customHeight="1" x14ac:dyDescent="0.3">
      <c r="A91" s="7"/>
      <c r="B91" s="7"/>
      <c r="C91" s="7" t="s">
        <v>32</v>
      </c>
      <c r="D91" s="8">
        <v>960000</v>
      </c>
      <c r="E91" s="8">
        <v>1500000</v>
      </c>
      <c r="F91" s="8">
        <f t="shared" si="5"/>
        <v>540000</v>
      </c>
      <c r="G91" s="14">
        <f t="shared" si="8"/>
        <v>156.25</v>
      </c>
    </row>
    <row r="92" spans="1:7" s="9" customFormat="1" ht="18" customHeight="1" x14ac:dyDescent="0.3">
      <c r="A92" s="7"/>
      <c r="B92" s="7" t="s">
        <v>26</v>
      </c>
      <c r="C92" s="7"/>
      <c r="D92" s="8">
        <f>D93+D94</f>
        <v>919000</v>
      </c>
      <c r="E92" s="8">
        <f>E93+E94</f>
        <v>6160000</v>
      </c>
      <c r="F92" s="8">
        <f t="shared" si="5"/>
        <v>5241000</v>
      </c>
      <c r="G92" s="14">
        <f t="shared" si="8"/>
        <v>670.29379760609356</v>
      </c>
    </row>
    <row r="93" spans="1:7" s="9" customFormat="1" ht="18" customHeight="1" x14ac:dyDescent="0.3">
      <c r="A93" s="7"/>
      <c r="B93" s="7"/>
      <c r="C93" s="7" t="s">
        <v>28</v>
      </c>
      <c r="D93" s="8">
        <v>919000</v>
      </c>
      <c r="E93" s="8">
        <v>1360000</v>
      </c>
      <c r="F93" s="8">
        <f t="shared" si="5"/>
        <v>441000</v>
      </c>
      <c r="G93" s="14">
        <f t="shared" ref="G93:G127" si="9">E93/D93*100</f>
        <v>147.98694232861806</v>
      </c>
    </row>
    <row r="94" spans="1:7" s="9" customFormat="1" ht="18" customHeight="1" x14ac:dyDescent="0.3">
      <c r="A94" s="7"/>
      <c r="B94" s="7"/>
      <c r="C94" s="7" t="s">
        <v>98</v>
      </c>
      <c r="D94" s="8">
        <v>0</v>
      </c>
      <c r="E94" s="8">
        <v>4800000</v>
      </c>
      <c r="F94" s="8">
        <f t="shared" si="5"/>
        <v>4800000</v>
      </c>
      <c r="G94" s="14">
        <v>0</v>
      </c>
    </row>
    <row r="95" spans="1:7" s="9" customFormat="1" ht="18" customHeight="1" x14ac:dyDescent="0.3">
      <c r="A95" s="7"/>
      <c r="B95" s="7" t="s">
        <v>39</v>
      </c>
      <c r="C95" s="7"/>
      <c r="D95" s="8">
        <f>SUM(D96:D100)</f>
        <v>9593000</v>
      </c>
      <c r="E95" s="8">
        <f>SUM(E96:E100)</f>
        <v>17500000</v>
      </c>
      <c r="F95" s="8">
        <f t="shared" si="5"/>
        <v>7907000</v>
      </c>
      <c r="G95" s="14">
        <f t="shared" si="9"/>
        <v>182.42468466590222</v>
      </c>
    </row>
    <row r="96" spans="1:7" s="9" customFormat="1" ht="18" customHeight="1" x14ac:dyDescent="0.3">
      <c r="A96" s="7"/>
      <c r="B96" s="7"/>
      <c r="C96" s="10" t="s">
        <v>55</v>
      </c>
      <c r="D96" s="8">
        <v>391000</v>
      </c>
      <c r="E96" s="8">
        <v>7500000</v>
      </c>
      <c r="F96" s="8">
        <f t="shared" si="5"/>
        <v>7109000</v>
      </c>
      <c r="G96" s="14">
        <f t="shared" si="9"/>
        <v>1918.158567774936</v>
      </c>
    </row>
    <row r="97" spans="1:7" s="9" customFormat="1" ht="18" customHeight="1" x14ac:dyDescent="0.3">
      <c r="A97" s="7"/>
      <c r="B97" s="7"/>
      <c r="C97" s="7" t="s">
        <v>51</v>
      </c>
      <c r="D97" s="8">
        <v>161000</v>
      </c>
      <c r="E97" s="8">
        <v>500000</v>
      </c>
      <c r="F97" s="8">
        <f t="shared" si="5"/>
        <v>339000</v>
      </c>
      <c r="G97" s="14">
        <f t="shared" si="9"/>
        <v>310.55900621118013</v>
      </c>
    </row>
    <row r="98" spans="1:7" s="9" customFormat="1" ht="18" customHeight="1" x14ac:dyDescent="0.3">
      <c r="A98" s="7"/>
      <c r="B98" s="7"/>
      <c r="C98" s="7" t="s">
        <v>84</v>
      </c>
      <c r="D98" s="8">
        <v>3000000</v>
      </c>
      <c r="E98" s="8">
        <v>3000000</v>
      </c>
      <c r="F98" s="8">
        <f t="shared" si="5"/>
        <v>0</v>
      </c>
      <c r="G98" s="14">
        <v>0</v>
      </c>
    </row>
    <row r="99" spans="1:7" s="9" customFormat="1" ht="18" customHeight="1" x14ac:dyDescent="0.3">
      <c r="A99" s="7"/>
      <c r="B99" s="7"/>
      <c r="C99" s="7" t="s">
        <v>52</v>
      </c>
      <c r="D99" s="8">
        <v>600000</v>
      </c>
      <c r="E99" s="8">
        <v>1500000</v>
      </c>
      <c r="F99" s="8">
        <f t="shared" si="5"/>
        <v>900000</v>
      </c>
      <c r="G99" s="14">
        <f t="shared" si="9"/>
        <v>250</v>
      </c>
    </row>
    <row r="100" spans="1:7" s="9" customFormat="1" ht="18" customHeight="1" x14ac:dyDescent="0.3">
      <c r="A100" s="7"/>
      <c r="B100" s="7"/>
      <c r="C100" s="7" t="s">
        <v>53</v>
      </c>
      <c r="D100" s="8">
        <v>5441000</v>
      </c>
      <c r="E100" s="8">
        <v>5000000</v>
      </c>
      <c r="F100" s="8">
        <f t="shared" si="5"/>
        <v>-441000</v>
      </c>
      <c r="G100" s="14">
        <f t="shared" si="9"/>
        <v>91.89487226612755</v>
      </c>
    </row>
    <row r="101" spans="1:7" s="9" customFormat="1" ht="18" customHeight="1" x14ac:dyDescent="0.3">
      <c r="A101" s="7"/>
      <c r="B101" s="7" t="s">
        <v>54</v>
      </c>
      <c r="C101" s="7"/>
      <c r="D101" s="8">
        <f>D102</f>
        <v>6000000</v>
      </c>
      <c r="E101" s="8">
        <f>E102</f>
        <v>3000000</v>
      </c>
      <c r="F101" s="8">
        <f t="shared" si="5"/>
        <v>-3000000</v>
      </c>
      <c r="G101" s="14">
        <f t="shared" si="9"/>
        <v>50</v>
      </c>
    </row>
    <row r="102" spans="1:7" s="9" customFormat="1" ht="18" customHeight="1" x14ac:dyDescent="0.3">
      <c r="A102" s="7"/>
      <c r="B102" s="7"/>
      <c r="C102" s="7" t="s">
        <v>54</v>
      </c>
      <c r="D102" s="8">
        <v>6000000</v>
      </c>
      <c r="E102" s="8">
        <v>3000000</v>
      </c>
      <c r="F102" s="8">
        <f t="shared" si="5"/>
        <v>-3000000</v>
      </c>
      <c r="G102" s="14">
        <f t="shared" si="9"/>
        <v>50</v>
      </c>
    </row>
    <row r="103" spans="1:7" s="9" customFormat="1" ht="18" customHeight="1" x14ac:dyDescent="0.3">
      <c r="A103" s="7" t="s">
        <v>71</v>
      </c>
      <c r="B103" s="7"/>
      <c r="C103" s="7"/>
      <c r="D103" s="8">
        <f>D104+D110+D114+D116</f>
        <v>52070000</v>
      </c>
      <c r="E103" s="8">
        <f>E104+E110+E114+E116</f>
        <v>66934000</v>
      </c>
      <c r="F103" s="8">
        <f t="shared" si="5"/>
        <v>14864000</v>
      </c>
      <c r="G103" s="14">
        <f t="shared" si="9"/>
        <v>128.54618782408295</v>
      </c>
    </row>
    <row r="104" spans="1:7" s="9" customFormat="1" ht="18" customHeight="1" x14ac:dyDescent="0.3">
      <c r="A104" s="7"/>
      <c r="B104" s="7" t="s">
        <v>44</v>
      </c>
      <c r="C104" s="7"/>
      <c r="D104" s="8">
        <f>SUM(D105:D109)</f>
        <v>44290000</v>
      </c>
      <c r="E104" s="8">
        <f>SUM(E105:E109)</f>
        <v>52534000</v>
      </c>
      <c r="F104" s="8">
        <f t="shared" si="5"/>
        <v>8244000</v>
      </c>
      <c r="G104" s="14">
        <f t="shared" si="9"/>
        <v>118.6136825468503</v>
      </c>
    </row>
    <row r="105" spans="1:7" s="9" customFormat="1" ht="18" customHeight="1" x14ac:dyDescent="0.3">
      <c r="A105" s="7"/>
      <c r="B105" s="7"/>
      <c r="C105" s="7" t="s">
        <v>20</v>
      </c>
      <c r="D105" s="8">
        <v>35543000</v>
      </c>
      <c r="E105" s="8">
        <v>41587000</v>
      </c>
      <c r="F105" s="8">
        <f t="shared" si="5"/>
        <v>6044000</v>
      </c>
      <c r="G105" s="14">
        <f t="shared" si="9"/>
        <v>117.00475480404018</v>
      </c>
    </row>
    <row r="106" spans="1:7" s="9" customFormat="1" ht="18" customHeight="1" x14ac:dyDescent="0.3">
      <c r="A106" s="7"/>
      <c r="B106" s="7"/>
      <c r="C106" s="7" t="s">
        <v>21</v>
      </c>
      <c r="D106" s="8">
        <v>750000</v>
      </c>
      <c r="E106" s="8">
        <v>1500000</v>
      </c>
      <c r="F106" s="8">
        <f t="shared" si="5"/>
        <v>750000</v>
      </c>
      <c r="G106" s="14">
        <f t="shared" si="9"/>
        <v>200</v>
      </c>
    </row>
    <row r="107" spans="1:7" s="9" customFormat="1" ht="18" customHeight="1" x14ac:dyDescent="0.3">
      <c r="A107" s="7"/>
      <c r="B107" s="7"/>
      <c r="C107" s="7" t="s">
        <v>50</v>
      </c>
      <c r="D107" s="8">
        <v>2350000</v>
      </c>
      <c r="E107" s="8">
        <v>2947000</v>
      </c>
      <c r="F107" s="8">
        <f t="shared" si="5"/>
        <v>597000</v>
      </c>
      <c r="G107" s="14">
        <f t="shared" si="9"/>
        <v>125.40425531914894</v>
      </c>
    </row>
    <row r="108" spans="1:7" s="9" customFormat="1" ht="18" customHeight="1" x14ac:dyDescent="0.3">
      <c r="A108" s="7"/>
      <c r="B108" s="7"/>
      <c r="C108" s="20" t="s">
        <v>23</v>
      </c>
      <c r="D108" s="8">
        <v>2600000</v>
      </c>
      <c r="E108" s="8">
        <v>3000000</v>
      </c>
      <c r="F108" s="8">
        <f t="shared" si="5"/>
        <v>400000</v>
      </c>
      <c r="G108" s="14">
        <f t="shared" si="9"/>
        <v>115.38461538461537</v>
      </c>
    </row>
    <row r="109" spans="1:7" s="9" customFormat="1" ht="18" customHeight="1" x14ac:dyDescent="0.3">
      <c r="A109" s="7"/>
      <c r="B109" s="7"/>
      <c r="C109" s="7" t="s">
        <v>24</v>
      </c>
      <c r="D109" s="8">
        <v>3047000</v>
      </c>
      <c r="E109" s="8">
        <v>3500000</v>
      </c>
      <c r="F109" s="8">
        <f t="shared" si="5"/>
        <v>453000</v>
      </c>
      <c r="G109" s="14">
        <f t="shared" si="9"/>
        <v>114.86708237610766</v>
      </c>
    </row>
    <row r="110" spans="1:7" s="9" customFormat="1" ht="18" customHeight="1" x14ac:dyDescent="0.3">
      <c r="A110" s="7"/>
      <c r="B110" s="7" t="s">
        <v>19</v>
      </c>
      <c r="C110" s="7"/>
      <c r="D110" s="8">
        <f>SUM(D111:D113)</f>
        <v>2221000</v>
      </c>
      <c r="E110" s="8">
        <f>SUM(E111:E113)</f>
        <v>5440000</v>
      </c>
      <c r="F110" s="8">
        <f t="shared" si="5"/>
        <v>3219000</v>
      </c>
      <c r="G110" s="14">
        <f t="shared" si="9"/>
        <v>244.93471409275099</v>
      </c>
    </row>
    <row r="111" spans="1:7" s="9" customFormat="1" ht="18" customHeight="1" x14ac:dyDescent="0.3">
      <c r="A111" s="7"/>
      <c r="B111" s="7"/>
      <c r="C111" s="7" t="s">
        <v>30</v>
      </c>
      <c r="D111" s="8">
        <v>1500000</v>
      </c>
      <c r="E111" s="8">
        <v>3500000</v>
      </c>
      <c r="F111" s="8">
        <f t="shared" ref="F111:F173" si="10">E111-D111</f>
        <v>2000000</v>
      </c>
      <c r="G111" s="14">
        <f t="shared" si="9"/>
        <v>233.33333333333334</v>
      </c>
    </row>
    <row r="112" spans="1:7" s="9" customFormat="1" ht="18" customHeight="1" x14ac:dyDescent="0.3">
      <c r="A112" s="7"/>
      <c r="B112" s="7"/>
      <c r="C112" s="7" t="s">
        <v>31</v>
      </c>
      <c r="D112" s="8">
        <v>350000</v>
      </c>
      <c r="E112" s="8">
        <v>1440000</v>
      </c>
      <c r="F112" s="8">
        <f t="shared" si="10"/>
        <v>1090000</v>
      </c>
      <c r="G112" s="14">
        <f t="shared" si="9"/>
        <v>411.42857142857139</v>
      </c>
    </row>
    <row r="113" spans="1:7" s="9" customFormat="1" ht="18" customHeight="1" x14ac:dyDescent="0.3">
      <c r="A113" s="7"/>
      <c r="B113" s="7"/>
      <c r="C113" s="7" t="s">
        <v>32</v>
      </c>
      <c r="D113" s="8">
        <v>371000</v>
      </c>
      <c r="E113" s="8">
        <v>500000</v>
      </c>
      <c r="F113" s="8">
        <f t="shared" si="10"/>
        <v>129000</v>
      </c>
      <c r="G113" s="14">
        <f t="shared" si="9"/>
        <v>134.77088948787062</v>
      </c>
    </row>
    <row r="114" spans="1:7" s="9" customFormat="1" ht="18" customHeight="1" x14ac:dyDescent="0.3">
      <c r="A114" s="7"/>
      <c r="B114" s="7" t="s">
        <v>26</v>
      </c>
      <c r="C114" s="7"/>
      <c r="D114" s="8">
        <f>D115</f>
        <v>288000</v>
      </c>
      <c r="E114" s="8">
        <f>E115</f>
        <v>960000</v>
      </c>
      <c r="F114" s="8">
        <f t="shared" si="10"/>
        <v>672000</v>
      </c>
      <c r="G114" s="14">
        <f t="shared" si="9"/>
        <v>333.33333333333337</v>
      </c>
    </row>
    <row r="115" spans="1:7" s="9" customFormat="1" ht="18" customHeight="1" x14ac:dyDescent="0.3">
      <c r="A115" s="7"/>
      <c r="B115" s="7"/>
      <c r="C115" s="7" t="s">
        <v>28</v>
      </c>
      <c r="D115" s="8">
        <v>288000</v>
      </c>
      <c r="E115" s="8">
        <v>960000</v>
      </c>
      <c r="F115" s="8">
        <f t="shared" si="10"/>
        <v>672000</v>
      </c>
      <c r="G115" s="14">
        <f t="shared" si="9"/>
        <v>333.33333333333337</v>
      </c>
    </row>
    <row r="116" spans="1:7" s="9" customFormat="1" ht="18" customHeight="1" x14ac:dyDescent="0.3">
      <c r="A116" s="7"/>
      <c r="B116" s="7" t="s">
        <v>39</v>
      </c>
      <c r="C116" s="7"/>
      <c r="D116" s="8">
        <f>SUM(D117:D121)</f>
        <v>5271000</v>
      </c>
      <c r="E116" s="8">
        <f>SUM(E117:E121)</f>
        <v>8000000</v>
      </c>
      <c r="F116" s="8">
        <f t="shared" si="10"/>
        <v>2729000</v>
      </c>
      <c r="G116" s="14">
        <f t="shared" si="9"/>
        <v>151.77385695313984</v>
      </c>
    </row>
    <row r="117" spans="1:7" s="9" customFormat="1" ht="18" customHeight="1" x14ac:dyDescent="0.3">
      <c r="A117" s="7"/>
      <c r="B117" s="7"/>
      <c r="C117" s="10" t="s">
        <v>55</v>
      </c>
      <c r="D117" s="8">
        <v>191000</v>
      </c>
      <c r="E117" s="8">
        <v>1500000</v>
      </c>
      <c r="F117" s="8">
        <f t="shared" si="10"/>
        <v>1309000</v>
      </c>
      <c r="G117" s="14">
        <f t="shared" si="9"/>
        <v>785.34031413612558</v>
      </c>
    </row>
    <row r="118" spans="1:7" s="9" customFormat="1" ht="18" customHeight="1" x14ac:dyDescent="0.3">
      <c r="A118" s="7"/>
      <c r="B118" s="7"/>
      <c r="C118" s="7" t="s">
        <v>84</v>
      </c>
      <c r="D118" s="8">
        <v>3000000</v>
      </c>
      <c r="E118" s="8">
        <v>3000000</v>
      </c>
      <c r="F118" s="8">
        <f t="shared" si="10"/>
        <v>0</v>
      </c>
      <c r="G118" s="14">
        <v>0</v>
      </c>
    </row>
    <row r="119" spans="1:7" s="9" customFormat="1" ht="18" customHeight="1" x14ac:dyDescent="0.3">
      <c r="A119" s="7"/>
      <c r="B119" s="7"/>
      <c r="C119" s="7" t="s">
        <v>51</v>
      </c>
      <c r="D119" s="8">
        <v>80000</v>
      </c>
      <c r="E119" s="8">
        <v>1000000</v>
      </c>
      <c r="F119" s="8">
        <f t="shared" si="10"/>
        <v>920000</v>
      </c>
      <c r="G119" s="14">
        <f t="shared" si="9"/>
        <v>1250</v>
      </c>
    </row>
    <row r="120" spans="1:7" s="9" customFormat="1" ht="18" customHeight="1" x14ac:dyDescent="0.3">
      <c r="A120" s="7"/>
      <c r="B120" s="7"/>
      <c r="C120" s="7" t="s">
        <v>52</v>
      </c>
      <c r="D120" s="8">
        <v>500000</v>
      </c>
      <c r="E120" s="8">
        <v>1000000</v>
      </c>
      <c r="F120" s="8">
        <f t="shared" si="10"/>
        <v>500000</v>
      </c>
      <c r="G120" s="14">
        <f t="shared" si="9"/>
        <v>200</v>
      </c>
    </row>
    <row r="121" spans="1:7" s="9" customFormat="1" ht="18" customHeight="1" x14ac:dyDescent="0.3">
      <c r="A121" s="7"/>
      <c r="B121" s="7"/>
      <c r="C121" s="7" t="s">
        <v>53</v>
      </c>
      <c r="D121" s="8">
        <v>1500000</v>
      </c>
      <c r="E121" s="8">
        <v>1500000</v>
      </c>
      <c r="F121" s="8">
        <f t="shared" si="10"/>
        <v>0</v>
      </c>
      <c r="G121" s="14">
        <f t="shared" si="9"/>
        <v>100</v>
      </c>
    </row>
    <row r="122" spans="1:7" x14ac:dyDescent="0.3">
      <c r="A122" s="7" t="s">
        <v>56</v>
      </c>
      <c r="B122" s="7"/>
      <c r="C122" s="7"/>
      <c r="D122" s="26">
        <f>D123+D126+D129+D132+D135+D138+D141+D144+D147+D150+D153+D162+D156+D159</f>
        <v>909510000</v>
      </c>
      <c r="E122" s="26">
        <f>E123+E126+E129+E132+E135+E138+E141+E144+E147+E150+E153+E162+E156+E159</f>
        <v>1517691000</v>
      </c>
      <c r="F122" s="26">
        <f t="shared" si="10"/>
        <v>608181000</v>
      </c>
      <c r="G122" s="14">
        <f t="shared" si="9"/>
        <v>166.86908335257448</v>
      </c>
    </row>
    <row r="123" spans="1:7" x14ac:dyDescent="0.3">
      <c r="A123" s="7"/>
      <c r="B123" s="7" t="s">
        <v>57</v>
      </c>
      <c r="C123" s="7"/>
      <c r="D123" s="8">
        <f>D124+D125</f>
        <v>52440000</v>
      </c>
      <c r="E123" s="8">
        <f>E124+E125</f>
        <v>0</v>
      </c>
      <c r="F123" s="8">
        <f t="shared" si="10"/>
        <v>-52440000</v>
      </c>
      <c r="G123" s="14">
        <f t="shared" si="9"/>
        <v>0</v>
      </c>
    </row>
    <row r="124" spans="1:7" x14ac:dyDescent="0.3">
      <c r="A124" s="7"/>
      <c r="B124" s="7"/>
      <c r="C124" s="7" t="s">
        <v>44</v>
      </c>
      <c r="D124" s="8">
        <v>33450000</v>
      </c>
      <c r="E124" s="8"/>
      <c r="F124" s="8">
        <f t="shared" si="10"/>
        <v>-33450000</v>
      </c>
      <c r="G124" s="14">
        <f t="shared" si="9"/>
        <v>0</v>
      </c>
    </row>
    <row r="125" spans="1:7" x14ac:dyDescent="0.3">
      <c r="A125" s="7"/>
      <c r="B125" s="7"/>
      <c r="C125" s="7" t="s">
        <v>19</v>
      </c>
      <c r="D125" s="8">
        <v>18990000</v>
      </c>
      <c r="E125" s="8"/>
      <c r="F125" s="8">
        <f t="shared" si="10"/>
        <v>-18990000</v>
      </c>
      <c r="G125" s="14">
        <f t="shared" si="9"/>
        <v>0</v>
      </c>
    </row>
    <row r="126" spans="1:7" x14ac:dyDescent="0.3">
      <c r="A126" s="7"/>
      <c r="B126" s="7" t="s">
        <v>77</v>
      </c>
      <c r="C126" s="7"/>
      <c r="D126" s="8">
        <f>D127+D128</f>
        <v>73730000</v>
      </c>
      <c r="E126" s="8">
        <f>E127+E128</f>
        <v>89888000</v>
      </c>
      <c r="F126" s="8">
        <f t="shared" si="10"/>
        <v>16158000</v>
      </c>
      <c r="G126" s="14">
        <f t="shared" si="9"/>
        <v>121.91509561915095</v>
      </c>
    </row>
    <row r="127" spans="1:7" x14ac:dyDescent="0.3">
      <c r="A127" s="7"/>
      <c r="B127" s="7"/>
      <c r="C127" s="7" t="s">
        <v>44</v>
      </c>
      <c r="D127" s="8">
        <v>64620000</v>
      </c>
      <c r="E127" s="8">
        <v>72188000</v>
      </c>
      <c r="F127" s="8">
        <f t="shared" si="10"/>
        <v>7568000</v>
      </c>
      <c r="G127" s="14">
        <f t="shared" si="9"/>
        <v>111.71154441349427</v>
      </c>
    </row>
    <row r="128" spans="1:7" x14ac:dyDescent="0.3">
      <c r="A128" s="7"/>
      <c r="B128" s="7"/>
      <c r="C128" s="7" t="s">
        <v>19</v>
      </c>
      <c r="D128" s="8">
        <v>9110000</v>
      </c>
      <c r="E128" s="8">
        <v>17700000</v>
      </c>
      <c r="F128" s="8">
        <f t="shared" si="10"/>
        <v>8590000</v>
      </c>
      <c r="G128" s="14">
        <f t="shared" ref="G128" si="11">E128/D128*100</f>
        <v>194.2919868276619</v>
      </c>
    </row>
    <row r="129" spans="1:7" x14ac:dyDescent="0.3">
      <c r="A129" s="7"/>
      <c r="B129" s="7" t="s">
        <v>58</v>
      </c>
      <c r="C129" s="7"/>
      <c r="D129" s="8">
        <f>D130+D131</f>
        <v>10700000</v>
      </c>
      <c r="E129" s="8">
        <f>E130+E131</f>
        <v>12234000</v>
      </c>
      <c r="F129" s="8">
        <f t="shared" si="10"/>
        <v>1534000</v>
      </c>
      <c r="G129" s="14">
        <f t="shared" ref="G129:G169" si="12">E129/D129*100</f>
        <v>114.33644859813083</v>
      </c>
    </row>
    <row r="130" spans="1:7" x14ac:dyDescent="0.3">
      <c r="A130" s="7"/>
      <c r="B130" s="7"/>
      <c r="C130" s="7" t="s">
        <v>44</v>
      </c>
      <c r="D130" s="8">
        <v>10665000</v>
      </c>
      <c r="E130" s="8">
        <v>12034000</v>
      </c>
      <c r="F130" s="8">
        <f t="shared" si="10"/>
        <v>1369000</v>
      </c>
      <c r="G130" s="14">
        <f t="shared" si="12"/>
        <v>112.83638068448194</v>
      </c>
    </row>
    <row r="131" spans="1:7" x14ac:dyDescent="0.3">
      <c r="A131" s="7"/>
      <c r="B131" s="7"/>
      <c r="C131" s="7" t="s">
        <v>19</v>
      </c>
      <c r="D131" s="8">
        <v>35000</v>
      </c>
      <c r="E131" s="8">
        <v>200000</v>
      </c>
      <c r="F131" s="8">
        <f t="shared" si="10"/>
        <v>165000</v>
      </c>
      <c r="G131" s="14">
        <f t="shared" si="12"/>
        <v>571.42857142857144</v>
      </c>
    </row>
    <row r="132" spans="1:7" x14ac:dyDescent="0.3">
      <c r="A132" s="7"/>
      <c r="B132" s="7" t="s">
        <v>59</v>
      </c>
      <c r="C132" s="7"/>
      <c r="D132" s="8">
        <f>D133+D134</f>
        <v>83660000</v>
      </c>
      <c r="E132" s="8">
        <f>E133+E134</f>
        <v>140907000</v>
      </c>
      <c r="F132" s="8">
        <f t="shared" si="10"/>
        <v>57247000</v>
      </c>
      <c r="G132" s="14">
        <f t="shared" si="12"/>
        <v>168.4281616065025</v>
      </c>
    </row>
    <row r="133" spans="1:7" x14ac:dyDescent="0.3">
      <c r="A133" s="7"/>
      <c r="B133" s="7"/>
      <c r="C133" s="7" t="s">
        <v>44</v>
      </c>
      <c r="D133" s="8">
        <v>47330000</v>
      </c>
      <c r="E133" s="8">
        <v>98907000</v>
      </c>
      <c r="F133" s="8">
        <f t="shared" si="10"/>
        <v>51577000</v>
      </c>
      <c r="G133" s="14">
        <f t="shared" si="12"/>
        <v>208.97316712444538</v>
      </c>
    </row>
    <row r="134" spans="1:7" x14ac:dyDescent="0.3">
      <c r="A134" s="7"/>
      <c r="B134" s="7"/>
      <c r="C134" s="7" t="s">
        <v>19</v>
      </c>
      <c r="D134" s="8">
        <v>36330000</v>
      </c>
      <c r="E134" s="8">
        <v>42000000</v>
      </c>
      <c r="F134" s="8">
        <f t="shared" si="10"/>
        <v>5670000</v>
      </c>
      <c r="G134" s="14">
        <f t="shared" si="12"/>
        <v>115.60693641618498</v>
      </c>
    </row>
    <row r="135" spans="1:7" x14ac:dyDescent="0.3">
      <c r="A135" s="7"/>
      <c r="B135" s="7" t="s">
        <v>78</v>
      </c>
      <c r="C135" s="7"/>
      <c r="D135" s="8">
        <f>D136+D137</f>
        <v>64270000</v>
      </c>
      <c r="E135" s="8">
        <f>E136+E137</f>
        <v>113290000</v>
      </c>
      <c r="F135" s="8">
        <f t="shared" si="10"/>
        <v>49020000</v>
      </c>
      <c r="G135" s="14">
        <f t="shared" si="12"/>
        <v>176.27197759452312</v>
      </c>
    </row>
    <row r="136" spans="1:7" x14ac:dyDescent="0.3">
      <c r="A136" s="7"/>
      <c r="B136" s="7"/>
      <c r="C136" s="7" t="s">
        <v>44</v>
      </c>
      <c r="D136" s="8">
        <v>58840000</v>
      </c>
      <c r="E136" s="8">
        <v>104990000</v>
      </c>
      <c r="F136" s="8">
        <f t="shared" si="10"/>
        <v>46150000</v>
      </c>
      <c r="G136" s="14">
        <f t="shared" si="12"/>
        <v>178.43303874915023</v>
      </c>
    </row>
    <row r="137" spans="1:7" x14ac:dyDescent="0.3">
      <c r="A137" s="7"/>
      <c r="B137" s="7"/>
      <c r="C137" s="7" t="s">
        <v>19</v>
      </c>
      <c r="D137" s="8">
        <v>5430000</v>
      </c>
      <c r="E137" s="8">
        <v>8300000</v>
      </c>
      <c r="F137" s="8">
        <f t="shared" si="10"/>
        <v>2870000</v>
      </c>
      <c r="G137" s="14">
        <f t="shared" si="12"/>
        <v>152.85451197053408</v>
      </c>
    </row>
    <row r="138" spans="1:7" x14ac:dyDescent="0.3">
      <c r="A138" s="7"/>
      <c r="B138" s="10" t="s">
        <v>60</v>
      </c>
      <c r="C138" s="7"/>
      <c r="D138" s="8">
        <f>D139+D140</f>
        <v>60130000</v>
      </c>
      <c r="E138" s="8">
        <f>E139+E140</f>
        <v>59945000</v>
      </c>
      <c r="F138" s="8">
        <f t="shared" si="10"/>
        <v>-185000</v>
      </c>
      <c r="G138" s="14">
        <f t="shared" si="12"/>
        <v>99.692333277897887</v>
      </c>
    </row>
    <row r="139" spans="1:7" x14ac:dyDescent="0.3">
      <c r="A139" s="7"/>
      <c r="B139" s="7"/>
      <c r="C139" s="7" t="s">
        <v>44</v>
      </c>
      <c r="D139" s="8">
        <v>57270000</v>
      </c>
      <c r="E139" s="8">
        <v>53745000</v>
      </c>
      <c r="F139" s="8">
        <f t="shared" si="10"/>
        <v>-3525000</v>
      </c>
      <c r="G139" s="14">
        <f t="shared" si="12"/>
        <v>93.844944997380836</v>
      </c>
    </row>
    <row r="140" spans="1:7" x14ac:dyDescent="0.3">
      <c r="A140" s="7"/>
      <c r="B140" s="7"/>
      <c r="C140" s="7" t="s">
        <v>19</v>
      </c>
      <c r="D140" s="8">
        <v>2860000</v>
      </c>
      <c r="E140" s="8">
        <v>6200000</v>
      </c>
      <c r="F140" s="8">
        <f t="shared" si="10"/>
        <v>3340000</v>
      </c>
      <c r="G140" s="14">
        <f t="shared" si="12"/>
        <v>216.7832167832168</v>
      </c>
    </row>
    <row r="141" spans="1:7" x14ac:dyDescent="0.3">
      <c r="A141" s="7"/>
      <c r="B141" s="21" t="s">
        <v>61</v>
      </c>
      <c r="C141" s="7"/>
      <c r="D141" s="8">
        <f>D142+D143</f>
        <v>126350000</v>
      </c>
      <c r="E141" s="8">
        <f>E142+E143</f>
        <v>147767000</v>
      </c>
      <c r="F141" s="8">
        <f t="shared" si="10"/>
        <v>21417000</v>
      </c>
      <c r="G141" s="14">
        <f t="shared" si="12"/>
        <v>116.95053423031263</v>
      </c>
    </row>
    <row r="142" spans="1:7" x14ac:dyDescent="0.3">
      <c r="A142" s="7"/>
      <c r="B142" s="7"/>
      <c r="C142" s="7" t="s">
        <v>44</v>
      </c>
      <c r="D142" s="8">
        <v>118320000</v>
      </c>
      <c r="E142" s="8">
        <v>139367000</v>
      </c>
      <c r="F142" s="8">
        <f t="shared" si="10"/>
        <v>21047000</v>
      </c>
      <c r="G142" s="14">
        <f t="shared" si="12"/>
        <v>117.78820148749153</v>
      </c>
    </row>
    <row r="143" spans="1:7" x14ac:dyDescent="0.3">
      <c r="A143" s="7"/>
      <c r="B143" s="7"/>
      <c r="C143" s="7" t="s">
        <v>19</v>
      </c>
      <c r="D143" s="8">
        <v>8030000</v>
      </c>
      <c r="E143" s="8">
        <v>8400000</v>
      </c>
      <c r="F143" s="8">
        <f t="shared" si="10"/>
        <v>370000</v>
      </c>
      <c r="G143" s="14">
        <f t="shared" si="12"/>
        <v>104.6077210460772</v>
      </c>
    </row>
    <row r="144" spans="1:7" x14ac:dyDescent="0.3">
      <c r="A144" s="7"/>
      <c r="B144" s="21" t="s">
        <v>79</v>
      </c>
      <c r="C144" s="7"/>
      <c r="D144" s="8">
        <f>D145+D146</f>
        <v>68510000</v>
      </c>
      <c r="E144" s="8">
        <f>E145+E146</f>
        <v>92388000</v>
      </c>
      <c r="F144" s="8">
        <f t="shared" si="10"/>
        <v>23878000</v>
      </c>
      <c r="G144" s="14">
        <f t="shared" si="12"/>
        <v>134.85330608670267</v>
      </c>
    </row>
    <row r="145" spans="1:7" x14ac:dyDescent="0.3">
      <c r="A145" s="7"/>
      <c r="B145" s="7"/>
      <c r="C145" s="7" t="s">
        <v>44</v>
      </c>
      <c r="D145" s="8">
        <v>40640000</v>
      </c>
      <c r="E145" s="8">
        <v>72188000</v>
      </c>
      <c r="F145" s="8">
        <f t="shared" si="10"/>
        <v>31548000</v>
      </c>
      <c r="G145" s="14">
        <f t="shared" si="12"/>
        <v>177.62795275590551</v>
      </c>
    </row>
    <row r="146" spans="1:7" x14ac:dyDescent="0.3">
      <c r="A146" s="7"/>
      <c r="B146" s="7"/>
      <c r="C146" s="7" t="s">
        <v>19</v>
      </c>
      <c r="D146" s="8">
        <v>27870000</v>
      </c>
      <c r="E146" s="8">
        <v>20200000</v>
      </c>
      <c r="F146" s="8">
        <f t="shared" si="10"/>
        <v>-7670000</v>
      </c>
      <c r="G146" s="14">
        <f t="shared" si="12"/>
        <v>72.479368496591306</v>
      </c>
    </row>
    <row r="147" spans="1:7" x14ac:dyDescent="0.3">
      <c r="A147" s="7"/>
      <c r="B147" s="7" t="s">
        <v>80</v>
      </c>
      <c r="C147" s="7"/>
      <c r="D147" s="8">
        <f>D148+D149</f>
        <v>52470000</v>
      </c>
      <c r="E147" s="8">
        <f>E148+E149</f>
        <v>0</v>
      </c>
      <c r="F147" s="8">
        <f t="shared" si="10"/>
        <v>-52470000</v>
      </c>
      <c r="G147" s="14">
        <f t="shared" si="12"/>
        <v>0</v>
      </c>
    </row>
    <row r="148" spans="1:7" x14ac:dyDescent="0.3">
      <c r="A148" s="7"/>
      <c r="B148" s="7"/>
      <c r="C148" s="7" t="s">
        <v>44</v>
      </c>
      <c r="D148" s="8">
        <v>28150000</v>
      </c>
      <c r="E148" s="8"/>
      <c r="F148" s="8">
        <f t="shared" si="10"/>
        <v>-28150000</v>
      </c>
      <c r="G148" s="14">
        <f t="shared" si="12"/>
        <v>0</v>
      </c>
    </row>
    <row r="149" spans="1:7" x14ac:dyDescent="0.3">
      <c r="A149" s="7"/>
      <c r="B149" s="7"/>
      <c r="C149" s="7" t="s">
        <v>19</v>
      </c>
      <c r="D149" s="8">
        <v>24320000</v>
      </c>
      <c r="E149" s="8"/>
      <c r="F149" s="8">
        <f t="shared" si="10"/>
        <v>-24320000</v>
      </c>
      <c r="G149" s="14">
        <f t="shared" si="12"/>
        <v>0</v>
      </c>
    </row>
    <row r="150" spans="1:7" x14ac:dyDescent="0.3">
      <c r="A150" s="7"/>
      <c r="B150" s="7" t="s">
        <v>62</v>
      </c>
      <c r="C150" s="7"/>
      <c r="D150" s="8">
        <f>D151+D152</f>
        <v>152870000</v>
      </c>
      <c r="E150" s="8">
        <f>E151+E152</f>
        <v>279434000</v>
      </c>
      <c r="F150" s="26">
        <f t="shared" si="10"/>
        <v>126564000</v>
      </c>
      <c r="G150" s="14">
        <f t="shared" si="12"/>
        <v>182.79191469876366</v>
      </c>
    </row>
    <row r="151" spans="1:7" x14ac:dyDescent="0.3">
      <c r="A151" s="7"/>
      <c r="B151" s="7"/>
      <c r="C151" s="7" t="s">
        <v>44</v>
      </c>
      <c r="D151" s="8">
        <v>141120000</v>
      </c>
      <c r="E151" s="8">
        <v>266454000</v>
      </c>
      <c r="F151" s="26">
        <f t="shared" si="10"/>
        <v>125334000</v>
      </c>
      <c r="G151" s="14">
        <f t="shared" si="12"/>
        <v>188.8137755102041</v>
      </c>
    </row>
    <row r="152" spans="1:7" x14ac:dyDescent="0.3">
      <c r="A152" s="7"/>
      <c r="B152" s="7"/>
      <c r="C152" s="7" t="s">
        <v>19</v>
      </c>
      <c r="D152" s="8">
        <v>11750000</v>
      </c>
      <c r="E152" s="8">
        <v>12980000</v>
      </c>
      <c r="F152" s="8">
        <f t="shared" si="10"/>
        <v>1230000</v>
      </c>
      <c r="G152" s="14">
        <f t="shared" si="12"/>
        <v>110.46808510638297</v>
      </c>
    </row>
    <row r="153" spans="1:7" x14ac:dyDescent="0.3">
      <c r="A153" s="7"/>
      <c r="B153" s="7" t="s">
        <v>63</v>
      </c>
      <c r="C153" s="7"/>
      <c r="D153" s="8">
        <f>D154+D155</f>
        <v>133800000</v>
      </c>
      <c r="E153" s="8">
        <f>E154+E155</f>
        <v>186337000</v>
      </c>
      <c r="F153" s="8">
        <f t="shared" si="10"/>
        <v>52537000</v>
      </c>
      <c r="G153" s="14">
        <f t="shared" si="12"/>
        <v>139.26532137518686</v>
      </c>
    </row>
    <row r="154" spans="1:7" x14ac:dyDescent="0.3">
      <c r="A154" s="7"/>
      <c r="B154" s="7"/>
      <c r="C154" s="7" t="s">
        <v>44</v>
      </c>
      <c r="D154" s="8">
        <v>120540000</v>
      </c>
      <c r="E154" s="8">
        <v>168832000</v>
      </c>
      <c r="F154" s="8">
        <f t="shared" si="10"/>
        <v>48292000</v>
      </c>
      <c r="G154" s="14">
        <f t="shared" si="12"/>
        <v>140.06304961008794</v>
      </c>
    </row>
    <row r="155" spans="1:7" x14ac:dyDescent="0.3">
      <c r="A155" s="7"/>
      <c r="B155" s="10"/>
      <c r="C155" s="7" t="s">
        <v>19</v>
      </c>
      <c r="D155" s="8">
        <v>13260000</v>
      </c>
      <c r="E155" s="8">
        <v>17505000</v>
      </c>
      <c r="F155" s="8">
        <f t="shared" si="10"/>
        <v>4245000</v>
      </c>
      <c r="G155" s="14">
        <f t="shared" si="12"/>
        <v>132.01357466063348</v>
      </c>
    </row>
    <row r="156" spans="1:7" x14ac:dyDescent="0.3">
      <c r="A156" s="7"/>
      <c r="B156" s="7" t="s">
        <v>95</v>
      </c>
      <c r="C156" s="7"/>
      <c r="D156" s="8">
        <f>D157+D158</f>
        <v>0</v>
      </c>
      <c r="E156" s="8">
        <f>E157+E158</f>
        <v>123285000</v>
      </c>
      <c r="F156" s="26">
        <f t="shared" ref="F156:F163" si="13">E156-D156</f>
        <v>123285000</v>
      </c>
      <c r="G156" s="14">
        <v>0</v>
      </c>
    </row>
    <row r="157" spans="1:7" x14ac:dyDescent="0.3">
      <c r="A157" s="7"/>
      <c r="B157" s="10"/>
      <c r="C157" s="7" t="s">
        <v>93</v>
      </c>
      <c r="D157" s="8"/>
      <c r="E157" s="8">
        <v>98285000</v>
      </c>
      <c r="F157" s="8">
        <f t="shared" si="13"/>
        <v>98285000</v>
      </c>
      <c r="G157" s="14">
        <v>0</v>
      </c>
    </row>
    <row r="158" spans="1:7" x14ac:dyDescent="0.3">
      <c r="A158" s="7"/>
      <c r="B158" s="10"/>
      <c r="C158" s="7" t="s">
        <v>94</v>
      </c>
      <c r="D158" s="8"/>
      <c r="E158" s="8">
        <v>25000000</v>
      </c>
      <c r="F158" s="8">
        <f t="shared" si="13"/>
        <v>25000000</v>
      </c>
      <c r="G158" s="14">
        <v>0</v>
      </c>
    </row>
    <row r="159" spans="1:7" x14ac:dyDescent="0.3">
      <c r="A159" s="7"/>
      <c r="B159" s="7" t="s">
        <v>96</v>
      </c>
      <c r="C159" s="7"/>
      <c r="D159" s="8">
        <f>D160+D161</f>
        <v>0</v>
      </c>
      <c r="E159" s="8">
        <f>E160+E161</f>
        <v>240516000</v>
      </c>
      <c r="F159" s="26">
        <f t="shared" si="13"/>
        <v>240516000</v>
      </c>
      <c r="G159" s="14">
        <v>0</v>
      </c>
    </row>
    <row r="160" spans="1:7" x14ac:dyDescent="0.3">
      <c r="A160" s="7"/>
      <c r="B160" s="10"/>
      <c r="C160" s="7" t="s">
        <v>93</v>
      </c>
      <c r="D160" s="8"/>
      <c r="E160" s="8">
        <v>120316000</v>
      </c>
      <c r="F160" s="26">
        <f t="shared" si="13"/>
        <v>120316000</v>
      </c>
      <c r="G160" s="14">
        <v>0</v>
      </c>
    </row>
    <row r="161" spans="1:7" x14ac:dyDescent="0.3">
      <c r="A161" s="7"/>
      <c r="B161" s="10"/>
      <c r="C161" s="7" t="s">
        <v>97</v>
      </c>
      <c r="D161" s="8"/>
      <c r="E161" s="8">
        <v>120200000</v>
      </c>
      <c r="F161" s="26">
        <f t="shared" si="13"/>
        <v>120200000</v>
      </c>
      <c r="G161" s="14">
        <v>0</v>
      </c>
    </row>
    <row r="162" spans="1:7" x14ac:dyDescent="0.3">
      <c r="A162" s="7"/>
      <c r="B162" s="10" t="s">
        <v>64</v>
      </c>
      <c r="C162" s="7"/>
      <c r="D162" s="8">
        <f>D163+D164</f>
        <v>30580000</v>
      </c>
      <c r="E162" s="8">
        <f>E163+E164</f>
        <v>31700000</v>
      </c>
      <c r="F162" s="8">
        <f t="shared" si="13"/>
        <v>1120000</v>
      </c>
      <c r="G162" s="14">
        <f t="shared" ref="G162:G163" si="14">E162/D162*100</f>
        <v>103.66252452583389</v>
      </c>
    </row>
    <row r="163" spans="1:7" x14ac:dyDescent="0.3">
      <c r="A163" s="7"/>
      <c r="B163" s="10"/>
      <c r="C163" s="7" t="s">
        <v>44</v>
      </c>
      <c r="D163" s="8">
        <v>30530000</v>
      </c>
      <c r="E163" s="8">
        <v>31500000</v>
      </c>
      <c r="F163" s="8">
        <f t="shared" si="13"/>
        <v>970000</v>
      </c>
      <c r="G163" s="14">
        <f t="shared" si="14"/>
        <v>103.17720275139209</v>
      </c>
    </row>
    <row r="164" spans="1:7" x14ac:dyDescent="0.3">
      <c r="A164" s="7"/>
      <c r="B164" s="10"/>
      <c r="C164" s="7" t="s">
        <v>82</v>
      </c>
      <c r="D164" s="8">
        <v>50000</v>
      </c>
      <c r="E164" s="8">
        <v>200000</v>
      </c>
      <c r="F164" s="8">
        <f t="shared" si="10"/>
        <v>150000</v>
      </c>
      <c r="G164" s="14">
        <f t="shared" si="12"/>
        <v>400</v>
      </c>
    </row>
    <row r="165" spans="1:7" ht="21" x14ac:dyDescent="0.3">
      <c r="A165" s="22" t="s">
        <v>65</v>
      </c>
      <c r="B165" s="10"/>
      <c r="C165" s="17"/>
      <c r="D165" s="8">
        <f>D166</f>
        <v>150000000</v>
      </c>
      <c r="E165" s="8">
        <f>E166</f>
        <v>300000000</v>
      </c>
      <c r="F165" s="26">
        <f t="shared" si="10"/>
        <v>150000000</v>
      </c>
      <c r="G165" s="14">
        <f t="shared" ref="G165:G166" si="15">E165/D165*100</f>
        <v>200</v>
      </c>
    </row>
    <row r="166" spans="1:7" ht="21" x14ac:dyDescent="0.3">
      <c r="A166" s="7"/>
      <c r="B166" s="22" t="s">
        <v>65</v>
      </c>
      <c r="C166" s="17"/>
      <c r="D166" s="8">
        <f>D167</f>
        <v>150000000</v>
      </c>
      <c r="E166" s="8">
        <f>E167</f>
        <v>300000000</v>
      </c>
      <c r="F166" s="26">
        <f t="shared" si="10"/>
        <v>150000000</v>
      </c>
      <c r="G166" s="14">
        <f t="shared" si="15"/>
        <v>200</v>
      </c>
    </row>
    <row r="167" spans="1:7" ht="21" x14ac:dyDescent="0.3">
      <c r="A167" s="7"/>
      <c r="B167" s="10"/>
      <c r="C167" s="22" t="s">
        <v>65</v>
      </c>
      <c r="D167" s="8">
        <v>150000000</v>
      </c>
      <c r="E167" s="8">
        <v>300000000</v>
      </c>
      <c r="F167" s="26">
        <f t="shared" si="10"/>
        <v>150000000</v>
      </c>
      <c r="G167" s="14">
        <f t="shared" si="12"/>
        <v>200</v>
      </c>
    </row>
    <row r="168" spans="1:7" s="9" customFormat="1" ht="18" customHeight="1" x14ac:dyDescent="0.3">
      <c r="A168" s="7" t="s">
        <v>47</v>
      </c>
      <c r="B168" s="7"/>
      <c r="C168" s="7"/>
      <c r="D168" s="8">
        <f>D169</f>
        <v>12731625</v>
      </c>
      <c r="E168" s="8">
        <f>E169</f>
        <v>7196000</v>
      </c>
      <c r="F168" s="8">
        <f t="shared" si="10"/>
        <v>-5535625</v>
      </c>
      <c r="G168" s="14">
        <f t="shared" si="12"/>
        <v>56.520671948788937</v>
      </c>
    </row>
    <row r="169" spans="1:7" s="9" customFormat="1" ht="18" customHeight="1" x14ac:dyDescent="0.3">
      <c r="A169" s="7"/>
      <c r="B169" s="7" t="s">
        <v>47</v>
      </c>
      <c r="C169" s="7"/>
      <c r="D169" s="8">
        <f>D170</f>
        <v>12731625</v>
      </c>
      <c r="E169" s="8">
        <f>E170</f>
        <v>7196000</v>
      </c>
      <c r="F169" s="8">
        <f t="shared" si="10"/>
        <v>-5535625</v>
      </c>
      <c r="G169" s="14">
        <f t="shared" si="12"/>
        <v>56.520671948788937</v>
      </c>
    </row>
    <row r="170" spans="1:7" s="9" customFormat="1" ht="18" customHeight="1" x14ac:dyDescent="0.3">
      <c r="A170" s="7"/>
      <c r="B170" s="7"/>
      <c r="C170" s="7" t="s">
        <v>47</v>
      </c>
      <c r="D170" s="8">
        <v>12731625</v>
      </c>
      <c r="E170" s="8">
        <f>6196000+1000000</f>
        <v>7196000</v>
      </c>
      <c r="F170" s="8">
        <f t="shared" si="10"/>
        <v>-5535625</v>
      </c>
      <c r="G170" s="14">
        <f t="shared" ref="G170:G176" si="16">E170/D170*100</f>
        <v>56.520671948788937</v>
      </c>
    </row>
    <row r="171" spans="1:7" s="9" customFormat="1" ht="18" customHeight="1" x14ac:dyDescent="0.3">
      <c r="A171" s="7" t="s">
        <v>48</v>
      </c>
      <c r="B171" s="7"/>
      <c r="C171" s="7"/>
      <c r="D171" s="8">
        <f>D172</f>
        <v>410000</v>
      </c>
      <c r="E171" s="8">
        <f>E172</f>
        <v>650000</v>
      </c>
      <c r="F171" s="8">
        <f t="shared" si="10"/>
        <v>240000</v>
      </c>
      <c r="G171" s="14">
        <f t="shared" si="16"/>
        <v>158.53658536585365</v>
      </c>
    </row>
    <row r="172" spans="1:7" s="9" customFormat="1" ht="18" customHeight="1" x14ac:dyDescent="0.3">
      <c r="A172" s="7"/>
      <c r="B172" s="7" t="s">
        <v>48</v>
      </c>
      <c r="C172" s="10"/>
      <c r="D172" s="8">
        <f>D173</f>
        <v>410000</v>
      </c>
      <c r="E172" s="8">
        <f>E173</f>
        <v>650000</v>
      </c>
      <c r="F172" s="8">
        <f t="shared" si="10"/>
        <v>240000</v>
      </c>
      <c r="G172" s="14">
        <f t="shared" si="16"/>
        <v>158.53658536585365</v>
      </c>
    </row>
    <row r="173" spans="1:7" s="9" customFormat="1" ht="18" customHeight="1" x14ac:dyDescent="0.3">
      <c r="A173" s="7"/>
      <c r="B173" s="7"/>
      <c r="C173" s="7" t="s">
        <v>48</v>
      </c>
      <c r="D173" s="8">
        <v>410000</v>
      </c>
      <c r="E173" s="8">
        <f>200000+100000+100000+250000</f>
        <v>650000</v>
      </c>
      <c r="F173" s="8">
        <f t="shared" si="10"/>
        <v>240000</v>
      </c>
      <c r="G173" s="14">
        <f t="shared" si="16"/>
        <v>158.53658536585365</v>
      </c>
    </row>
    <row r="174" spans="1:7" s="9" customFormat="1" ht="18" customHeight="1" x14ac:dyDescent="0.3">
      <c r="A174" s="7" t="s">
        <v>91</v>
      </c>
      <c r="B174" s="7"/>
      <c r="C174" s="7"/>
      <c r="D174" s="8">
        <f>D175</f>
        <v>20094569</v>
      </c>
      <c r="E174" s="8">
        <f>E175</f>
        <v>6549000</v>
      </c>
      <c r="F174" s="8">
        <f t="shared" ref="F174:F176" si="17">E174-D174</f>
        <v>-13545569</v>
      </c>
      <c r="G174" s="14">
        <f t="shared" ref="G174" si="18">E174/D174*100</f>
        <v>32.590895579795713</v>
      </c>
    </row>
    <row r="175" spans="1:7" s="9" customFormat="1" ht="18" customHeight="1" x14ac:dyDescent="0.3">
      <c r="A175" s="7"/>
      <c r="B175" s="7" t="s">
        <v>91</v>
      </c>
      <c r="C175" s="7"/>
      <c r="D175" s="8">
        <f>D176+D177</f>
        <v>20094569</v>
      </c>
      <c r="E175" s="8">
        <f>E176</f>
        <v>6549000</v>
      </c>
      <c r="F175" s="8">
        <f t="shared" si="17"/>
        <v>-13545569</v>
      </c>
      <c r="G175" s="14">
        <f t="shared" si="16"/>
        <v>32.590895579795713</v>
      </c>
    </row>
    <row r="176" spans="1:7" s="9" customFormat="1" ht="18" customHeight="1" x14ac:dyDescent="0.3">
      <c r="A176" s="7"/>
      <c r="B176" s="7"/>
      <c r="C176" s="7" t="s">
        <v>49</v>
      </c>
      <c r="D176" s="8">
        <v>13298569</v>
      </c>
      <c r="E176" s="8">
        <f>100000+4813000+1636000</f>
        <v>6549000</v>
      </c>
      <c r="F176" s="8">
        <f t="shared" si="17"/>
        <v>-6749569</v>
      </c>
      <c r="G176" s="14">
        <f t="shared" si="16"/>
        <v>49.245900066390604</v>
      </c>
    </row>
    <row r="177" spans="1:7" s="9" customFormat="1" ht="18" customHeight="1" x14ac:dyDescent="0.3">
      <c r="A177" s="7"/>
      <c r="B177" s="7"/>
      <c r="C177" s="7" t="s">
        <v>92</v>
      </c>
      <c r="D177" s="8">
        <v>6796000</v>
      </c>
      <c r="E177" s="8">
        <v>0</v>
      </c>
      <c r="F177" s="8">
        <f t="shared" ref="F177" si="19">E177-D177</f>
        <v>-6796000</v>
      </c>
      <c r="G177" s="14">
        <f t="shared" ref="G177" si="20">E177/D177*100</f>
        <v>0</v>
      </c>
    </row>
    <row r="178" spans="1:7" s="9" customFormat="1" ht="18" customHeight="1" x14ac:dyDescent="0.3">
      <c r="A178" s="7"/>
      <c r="B178" s="7"/>
      <c r="C178" s="7"/>
      <c r="D178" s="8"/>
      <c r="E178" s="8"/>
      <c r="F178" s="8"/>
      <c r="G178" s="14"/>
    </row>
    <row r="179" spans="1:7" s="9" customFormat="1" ht="18" customHeight="1" x14ac:dyDescent="0.3">
      <c r="A179" s="7"/>
      <c r="B179" s="7"/>
      <c r="C179" s="7"/>
      <c r="D179" s="8"/>
      <c r="E179" s="8"/>
      <c r="F179" s="8"/>
      <c r="G179" s="14"/>
    </row>
    <row r="180" spans="1:7" s="9" customFormat="1" ht="18" customHeight="1" x14ac:dyDescent="0.3">
      <c r="A180" s="7"/>
      <c r="B180" s="7"/>
      <c r="C180" s="7"/>
      <c r="D180" s="8"/>
      <c r="E180" s="8"/>
      <c r="F180" s="8"/>
      <c r="G180" s="14"/>
    </row>
    <row r="181" spans="1:7" s="9" customFormat="1" ht="18" customHeight="1" x14ac:dyDescent="0.3">
      <c r="A181" s="7"/>
      <c r="B181" s="7"/>
      <c r="C181" s="7"/>
      <c r="D181" s="8"/>
      <c r="E181" s="8"/>
      <c r="F181" s="8"/>
      <c r="G181" s="14"/>
    </row>
    <row r="182" spans="1:7" s="9" customFormat="1" ht="18" customHeight="1" x14ac:dyDescent="0.3">
      <c r="A182" s="7"/>
      <c r="B182" s="7"/>
      <c r="C182" s="7"/>
      <c r="D182" s="8"/>
      <c r="E182" s="8"/>
      <c r="F182" s="8"/>
      <c r="G182" s="14"/>
    </row>
    <row r="183" spans="1:7" s="9" customFormat="1" ht="18" customHeight="1" x14ac:dyDescent="0.3">
      <c r="A183" s="7"/>
      <c r="B183" s="7"/>
      <c r="C183" s="7"/>
      <c r="D183" s="8"/>
      <c r="E183" s="8"/>
      <c r="F183" s="8"/>
      <c r="G183" s="14"/>
    </row>
    <row r="184" spans="1:7" s="9" customFormat="1" ht="18" customHeight="1" x14ac:dyDescent="0.3">
      <c r="A184" s="7"/>
      <c r="B184" s="7"/>
      <c r="C184" s="7"/>
      <c r="D184" s="8"/>
      <c r="E184" s="8"/>
      <c r="F184" s="8"/>
      <c r="G184" s="14"/>
    </row>
    <row r="185" spans="1:7" s="9" customFormat="1" ht="18" customHeight="1" x14ac:dyDescent="0.3">
      <c r="A185" s="7"/>
      <c r="B185" s="7"/>
      <c r="C185" s="7"/>
      <c r="D185" s="8"/>
      <c r="E185" s="8"/>
      <c r="F185" s="8"/>
      <c r="G185" s="14"/>
    </row>
    <row r="186" spans="1:7" s="9" customFormat="1" ht="18" customHeight="1" x14ac:dyDescent="0.3">
      <c r="A186" s="7"/>
      <c r="B186" s="7"/>
      <c r="C186" s="7"/>
      <c r="D186" s="8"/>
      <c r="E186" s="8"/>
      <c r="F186" s="8"/>
      <c r="G186" s="14"/>
    </row>
    <row r="187" spans="1:7" s="9" customFormat="1" ht="18" customHeight="1" x14ac:dyDescent="0.3">
      <c r="A187" s="7"/>
      <c r="B187" s="7"/>
      <c r="C187" s="7"/>
      <c r="D187" s="8"/>
      <c r="E187" s="8"/>
      <c r="F187" s="8"/>
      <c r="G187" s="14"/>
    </row>
    <row r="188" spans="1:7" s="9" customFormat="1" ht="18" customHeight="1" x14ac:dyDescent="0.3">
      <c r="A188" s="7"/>
      <c r="B188" s="7"/>
      <c r="C188" s="7"/>
      <c r="D188" s="8"/>
      <c r="E188" s="8"/>
      <c r="F188" s="8"/>
      <c r="G188" s="14"/>
    </row>
    <row r="189" spans="1:7" s="9" customFormat="1" ht="18" customHeight="1" x14ac:dyDescent="0.3">
      <c r="A189" s="7"/>
      <c r="B189" s="7"/>
      <c r="C189" s="7"/>
      <c r="D189" s="8"/>
      <c r="E189" s="8"/>
      <c r="F189" s="8"/>
      <c r="G189" s="14"/>
    </row>
    <row r="190" spans="1:7" s="9" customFormat="1" ht="18" customHeight="1" x14ac:dyDescent="0.3">
      <c r="A190" s="7"/>
      <c r="B190" s="7"/>
      <c r="C190" s="7"/>
      <c r="D190" s="8"/>
      <c r="E190" s="8"/>
      <c r="F190" s="8"/>
      <c r="G190" s="14"/>
    </row>
    <row r="191" spans="1:7" s="9" customFormat="1" ht="18" customHeight="1" x14ac:dyDescent="0.3">
      <c r="A191" s="7"/>
      <c r="B191" s="7"/>
      <c r="C191" s="7"/>
      <c r="D191" s="8"/>
      <c r="E191" s="8"/>
      <c r="F191" s="8"/>
      <c r="G191" s="14"/>
    </row>
    <row r="192" spans="1:7" s="9" customFormat="1" ht="18" customHeight="1" x14ac:dyDescent="0.3">
      <c r="A192" s="7"/>
      <c r="B192" s="7"/>
      <c r="C192" s="7"/>
      <c r="D192" s="8"/>
      <c r="E192" s="8"/>
      <c r="F192" s="8"/>
      <c r="G192" s="14"/>
    </row>
    <row r="193" spans="1:7" s="9" customFormat="1" ht="18" customHeight="1" x14ac:dyDescent="0.3">
      <c r="A193" s="7"/>
      <c r="B193" s="7"/>
      <c r="C193" s="7"/>
      <c r="D193" s="8"/>
      <c r="E193" s="8"/>
      <c r="F193" s="8"/>
      <c r="G193" s="14"/>
    </row>
    <row r="194" spans="1:7" s="9" customFormat="1" ht="18" customHeight="1" x14ac:dyDescent="0.3">
      <c r="A194" s="7"/>
      <c r="B194" s="7"/>
      <c r="C194" s="7"/>
      <c r="D194" s="8"/>
      <c r="E194" s="8"/>
      <c r="F194" s="8"/>
      <c r="G194" s="14"/>
    </row>
    <row r="195" spans="1:7" s="9" customFormat="1" ht="18" customHeight="1" x14ac:dyDescent="0.3">
      <c r="A195" s="7"/>
      <c r="B195" s="7"/>
      <c r="C195" s="7"/>
      <c r="D195" s="8"/>
      <c r="E195" s="8"/>
      <c r="F195" s="8"/>
      <c r="G195" s="14"/>
    </row>
    <row r="196" spans="1:7" s="9" customFormat="1" ht="18" customHeight="1" x14ac:dyDescent="0.3">
      <c r="A196" s="7"/>
      <c r="B196" s="7"/>
      <c r="C196" s="7"/>
      <c r="D196" s="8"/>
      <c r="E196" s="8"/>
      <c r="F196" s="8"/>
      <c r="G196" s="14"/>
    </row>
    <row r="197" spans="1:7" s="9" customFormat="1" ht="18" customHeight="1" x14ac:dyDescent="0.3">
      <c r="A197" s="7"/>
      <c r="B197" s="7"/>
      <c r="C197" s="7"/>
      <c r="D197" s="8"/>
      <c r="E197" s="8"/>
      <c r="F197" s="8"/>
      <c r="G197" s="14"/>
    </row>
    <row r="198" spans="1:7" s="9" customFormat="1" ht="18" customHeight="1" x14ac:dyDescent="0.3">
      <c r="A198" s="7"/>
      <c r="B198" s="7"/>
      <c r="C198" s="7"/>
      <c r="D198" s="8"/>
      <c r="E198" s="8"/>
      <c r="F198" s="8"/>
      <c r="G198" s="14"/>
    </row>
    <row r="199" spans="1:7" s="9" customFormat="1" ht="18" customHeight="1" x14ac:dyDescent="0.3">
      <c r="A199" s="7"/>
      <c r="B199" s="7"/>
      <c r="C199" s="7"/>
      <c r="D199" s="8"/>
      <c r="E199" s="8"/>
      <c r="F199" s="8"/>
      <c r="G199" s="14"/>
    </row>
    <row r="200" spans="1:7" s="9" customFormat="1" ht="18" customHeight="1" x14ac:dyDescent="0.3">
      <c r="A200" s="7"/>
      <c r="B200" s="7"/>
      <c r="C200" s="7"/>
      <c r="D200" s="8"/>
      <c r="E200" s="8"/>
      <c r="F200" s="8"/>
      <c r="G200" s="14"/>
    </row>
    <row r="201" spans="1:7" s="9" customFormat="1" ht="18" customHeight="1" x14ac:dyDescent="0.3">
      <c r="A201" s="7"/>
      <c r="B201" s="7"/>
      <c r="C201" s="7"/>
      <c r="D201" s="8"/>
      <c r="E201" s="8"/>
      <c r="F201" s="8"/>
      <c r="G201" s="14"/>
    </row>
    <row r="202" spans="1:7" s="9" customFormat="1" ht="18" customHeight="1" x14ac:dyDescent="0.3">
      <c r="A202" s="7"/>
      <c r="B202" s="7"/>
      <c r="C202" s="7"/>
      <c r="D202" s="8"/>
      <c r="E202" s="8"/>
      <c r="F202" s="8"/>
      <c r="G202" s="14"/>
    </row>
    <row r="203" spans="1:7" s="9" customFormat="1" ht="18" customHeight="1" x14ac:dyDescent="0.3">
      <c r="A203" s="7"/>
      <c r="B203" s="7"/>
      <c r="C203" s="7"/>
      <c r="D203" s="8"/>
      <c r="E203" s="8"/>
      <c r="F203" s="8"/>
      <c r="G203" s="14"/>
    </row>
    <row r="204" spans="1:7" s="9" customFormat="1" ht="18" customHeight="1" x14ac:dyDescent="0.3">
      <c r="A204" s="7"/>
      <c r="B204" s="7"/>
      <c r="C204" s="7"/>
      <c r="D204" s="8"/>
      <c r="E204" s="8"/>
      <c r="F204" s="8"/>
      <c r="G204" s="14"/>
    </row>
    <row r="205" spans="1:7" s="9" customFormat="1" ht="18" customHeight="1" x14ac:dyDescent="0.3">
      <c r="A205" s="7"/>
      <c r="B205" s="7"/>
      <c r="C205" s="7"/>
      <c r="D205" s="8"/>
      <c r="E205" s="8"/>
      <c r="F205" s="8"/>
      <c r="G205" s="14"/>
    </row>
  </sheetData>
  <mergeCells count="12">
    <mergeCell ref="A45:C45"/>
    <mergeCell ref="A1:G1"/>
    <mergeCell ref="A4:C4"/>
    <mergeCell ref="D4:D5"/>
    <mergeCell ref="E4:E5"/>
    <mergeCell ref="F4:G4"/>
    <mergeCell ref="A6:C6"/>
    <mergeCell ref="A40:G40"/>
    <mergeCell ref="A43:C43"/>
    <mergeCell ref="D43:D44"/>
    <mergeCell ref="E43:E44"/>
    <mergeCell ref="F43:G43"/>
  </mergeCells>
  <phoneticPr fontId="3" type="noConversion"/>
  <pageMargins left="0.35" right="0.31" top="0.75" bottom="0.56000000000000005" header="0.3" footer="0.5600000000000000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총괄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2015-01-05T05:36:14Z</cp:lastPrinted>
  <dcterms:created xsi:type="dcterms:W3CDTF">2013-02-13T02:09:02Z</dcterms:created>
  <dcterms:modified xsi:type="dcterms:W3CDTF">2015-01-06T08:25:15Z</dcterms:modified>
</cp:coreProperties>
</file>