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30" yWindow="-30" windowWidth="12450" windowHeight="9795" activeTab="4"/>
  </bookViews>
  <sheets>
    <sheet name="총괄" sheetId="7" r:id="rId1"/>
    <sheet name="센터" sheetId="1" r:id="rId2"/>
    <sheet name="바우처(노인돌봄)" sheetId="5" r:id="rId3"/>
    <sheet name="바우처(가사간병)" sheetId="4" r:id="rId4"/>
    <sheet name="자활사업" sheetId="6" r:id="rId5"/>
    <sheet name="예산총칙" sheetId="2" r:id="rId6"/>
    <sheet name="임직원 보수일람표" sheetId="3" r:id="rId7"/>
  </sheets>
  <calcPr calcId="145621"/>
</workbook>
</file>

<file path=xl/calcChain.xml><?xml version="1.0" encoding="utf-8"?>
<calcChain xmlns="http://schemas.openxmlformats.org/spreadsheetml/2006/main">
  <c r="E165" i="7" l="1"/>
  <c r="E162" i="7"/>
  <c r="E27" i="7"/>
  <c r="E32" i="7"/>
  <c r="E31" i="7"/>
  <c r="E13" i="7"/>
  <c r="E168" i="7"/>
  <c r="E47" i="6" l="1"/>
  <c r="D47" i="6"/>
  <c r="D46" i="5"/>
  <c r="D91" i="6"/>
  <c r="D90" i="6"/>
  <c r="D88" i="6"/>
  <c r="D87" i="6" s="1"/>
  <c r="D81" i="6"/>
  <c r="D78" i="6"/>
  <c r="D75" i="6"/>
  <c r="D72" i="6"/>
  <c r="D69" i="6"/>
  <c r="D66" i="6"/>
  <c r="D63" i="6"/>
  <c r="D60" i="6"/>
  <c r="D57" i="6"/>
  <c r="D54" i="6"/>
  <c r="D51" i="6"/>
  <c r="D48" i="6"/>
  <c r="D15" i="6"/>
  <c r="D14" i="6" s="1"/>
  <c r="D11" i="6"/>
  <c r="D10" i="6"/>
  <c r="D9" i="6"/>
  <c r="D8" i="6"/>
  <c r="D7" i="6" s="1"/>
  <c r="D6" i="6" s="1"/>
  <c r="D70" i="4"/>
  <c r="D69" i="4" s="1"/>
  <c r="D67" i="4"/>
  <c r="D66" i="4"/>
  <c r="D61" i="4"/>
  <c r="D60" i="4" s="1"/>
  <c r="D58" i="4"/>
  <c r="D55" i="4"/>
  <c r="D54" i="4"/>
  <c r="D47" i="4" s="1"/>
  <c r="D48" i="4"/>
  <c r="D15" i="4"/>
  <c r="D14" i="4" s="1"/>
  <c r="D11" i="4"/>
  <c r="D10" i="4"/>
  <c r="D8" i="4"/>
  <c r="D7" i="4" s="1"/>
  <c r="D75" i="5"/>
  <c r="D74" i="5" s="1"/>
  <c r="D72" i="5"/>
  <c r="D71" i="5" s="1"/>
  <c r="D69" i="5"/>
  <c r="D68" i="5" s="1"/>
  <c r="D62" i="5"/>
  <c r="D61" i="5" s="1"/>
  <c r="D59" i="5"/>
  <c r="D56" i="5"/>
  <c r="D54" i="5"/>
  <c r="D48" i="5"/>
  <c r="D15" i="5"/>
  <c r="D14" i="5" s="1"/>
  <c r="D11" i="5"/>
  <c r="D10" i="5"/>
  <c r="D8" i="5"/>
  <c r="D7" i="5" s="1"/>
  <c r="D88" i="1"/>
  <c r="D87" i="1"/>
  <c r="D85" i="1"/>
  <c r="D84" i="1" s="1"/>
  <c r="D82" i="1"/>
  <c r="D81" i="1"/>
  <c r="D79" i="1"/>
  <c r="D75" i="1" s="1"/>
  <c r="D76" i="1"/>
  <c r="D70" i="1"/>
  <c r="D69" i="1"/>
  <c r="D66" i="1"/>
  <c r="D65" i="1"/>
  <c r="D59" i="1"/>
  <c r="D55" i="1"/>
  <c r="D47" i="1" s="1"/>
  <c r="D48" i="1"/>
  <c r="D24" i="1"/>
  <c r="D23" i="1"/>
  <c r="D20" i="1"/>
  <c r="D19" i="1" s="1"/>
  <c r="D17" i="1"/>
  <c r="D16" i="1"/>
  <c r="D14" i="1"/>
  <c r="D13" i="1" s="1"/>
  <c r="D8" i="1"/>
  <c r="D7" i="1"/>
  <c r="D168" i="7"/>
  <c r="D167" i="7" s="1"/>
  <c r="D166" i="7" s="1"/>
  <c r="D165" i="7"/>
  <c r="D164" i="7" s="1"/>
  <c r="D163" i="7" s="1"/>
  <c r="D162" i="7"/>
  <c r="D161" i="7"/>
  <c r="D160" i="7" s="1"/>
  <c r="D158" i="7"/>
  <c r="D157" i="7"/>
  <c r="D154" i="7"/>
  <c r="D151" i="7"/>
  <c r="D148" i="7"/>
  <c r="D145" i="7"/>
  <c r="D142" i="7"/>
  <c r="D139" i="7"/>
  <c r="D136" i="7"/>
  <c r="D133" i="7"/>
  <c r="D130" i="7"/>
  <c r="D127" i="7"/>
  <c r="D124" i="7"/>
  <c r="D121" i="7"/>
  <c r="D120" i="7" s="1"/>
  <c r="D115" i="7"/>
  <c r="D113" i="7"/>
  <c r="D109" i="7"/>
  <c r="D103" i="7"/>
  <c r="D100" i="7"/>
  <c r="D94" i="7"/>
  <c r="D92" i="7"/>
  <c r="D87" i="7"/>
  <c r="D81" i="7"/>
  <c r="D78" i="7"/>
  <c r="D75" i="7"/>
  <c r="D69" i="7"/>
  <c r="D68" i="7" s="1"/>
  <c r="D65" i="7"/>
  <c r="D64" i="7"/>
  <c r="D58" i="7"/>
  <c r="D54" i="7"/>
  <c r="D47" i="7"/>
  <c r="D32" i="7"/>
  <c r="D31" i="7"/>
  <c r="D27" i="7"/>
  <c r="D26" i="7" s="1"/>
  <c r="D25" i="7" s="1"/>
  <c r="D23" i="7"/>
  <c r="D22" i="7" s="1"/>
  <c r="D19" i="7"/>
  <c r="D18" i="7" s="1"/>
  <c r="D16" i="7"/>
  <c r="D15" i="7" s="1"/>
  <c r="D8" i="7"/>
  <c r="D7" i="7" s="1"/>
  <c r="D30" i="7" l="1"/>
  <c r="D29" i="7" s="1"/>
  <c r="D80" i="7"/>
  <c r="D74" i="7"/>
  <c r="D102" i="7"/>
  <c r="D46" i="7"/>
  <c r="D47" i="5"/>
  <c r="D46" i="6"/>
  <c r="D46" i="4"/>
  <c r="D6" i="4"/>
  <c r="D6" i="5"/>
  <c r="D46" i="1"/>
  <c r="D6" i="1"/>
  <c r="D6" i="7"/>
  <c r="F49" i="6"/>
  <c r="F50" i="6"/>
  <c r="F52" i="6"/>
  <c r="F53" i="6"/>
  <c r="F55" i="6"/>
  <c r="F56" i="6"/>
  <c r="F58" i="6"/>
  <c r="F59" i="6"/>
  <c r="F61" i="6"/>
  <c r="F62" i="6"/>
  <c r="F64" i="6"/>
  <c r="F65" i="6"/>
  <c r="F67" i="6"/>
  <c r="F68" i="6"/>
  <c r="F70" i="6"/>
  <c r="F71" i="6"/>
  <c r="F73" i="6"/>
  <c r="F74" i="6"/>
  <c r="F76" i="6"/>
  <c r="F77" i="6"/>
  <c r="F79" i="6"/>
  <c r="F80" i="6"/>
  <c r="F82" i="6"/>
  <c r="F83" i="6"/>
  <c r="F84" i="6"/>
  <c r="F85" i="6"/>
  <c r="F86" i="6"/>
  <c r="F89" i="6"/>
  <c r="F92" i="6"/>
  <c r="F12" i="6"/>
  <c r="F13" i="6"/>
  <c r="F16" i="6"/>
  <c r="F68" i="4"/>
  <c r="F71" i="4"/>
  <c r="F57" i="4"/>
  <c r="F59" i="4"/>
  <c r="F62" i="4"/>
  <c r="F63" i="4"/>
  <c r="F64" i="4"/>
  <c r="F65" i="4"/>
  <c r="F49" i="4"/>
  <c r="F50" i="4"/>
  <c r="F51" i="4"/>
  <c r="F52" i="4"/>
  <c r="F53" i="4"/>
  <c r="F56" i="4"/>
  <c r="F9" i="4"/>
  <c r="F12" i="4"/>
  <c r="F13" i="4"/>
  <c r="F16" i="4"/>
  <c r="F49" i="5"/>
  <c r="F50" i="5"/>
  <c r="F51" i="5"/>
  <c r="F52" i="5"/>
  <c r="F53" i="5"/>
  <c r="F55" i="5"/>
  <c r="F57" i="5"/>
  <c r="F58" i="5"/>
  <c r="F60" i="5"/>
  <c r="F63" i="5"/>
  <c r="F64" i="5"/>
  <c r="F65" i="5"/>
  <c r="F66" i="5"/>
  <c r="F67" i="5"/>
  <c r="F70" i="5"/>
  <c r="F73" i="5"/>
  <c r="F76" i="5"/>
  <c r="F9" i="5"/>
  <c r="F12" i="5"/>
  <c r="F13" i="5"/>
  <c r="F16" i="5"/>
  <c r="F49" i="1"/>
  <c r="F50" i="1"/>
  <c r="F51" i="1"/>
  <c r="F52" i="1"/>
  <c r="F53" i="1"/>
  <c r="F54" i="1"/>
  <c r="F55" i="1"/>
  <c r="F56" i="1"/>
  <c r="F57" i="1"/>
  <c r="F58" i="1"/>
  <c r="F60" i="1"/>
  <c r="F61" i="1"/>
  <c r="F62" i="1"/>
  <c r="F63" i="1"/>
  <c r="F64" i="1"/>
  <c r="F67" i="1"/>
  <c r="F68" i="1"/>
  <c r="F71" i="1"/>
  <c r="F72" i="1"/>
  <c r="F73" i="1"/>
  <c r="F74" i="1"/>
  <c r="F76" i="1"/>
  <c r="F77" i="1"/>
  <c r="F78" i="1"/>
  <c r="F80" i="1"/>
  <c r="F83" i="1"/>
  <c r="F86" i="1"/>
  <c r="F89" i="1"/>
  <c r="F9" i="1"/>
  <c r="F10" i="1"/>
  <c r="F11" i="1"/>
  <c r="F12" i="1"/>
  <c r="F13" i="1"/>
  <c r="F14" i="1"/>
  <c r="F15" i="1"/>
  <c r="F18" i="1"/>
  <c r="F21" i="1"/>
  <c r="F22" i="1"/>
  <c r="F23" i="1"/>
  <c r="F24" i="1"/>
  <c r="F25" i="1"/>
  <c r="F26" i="1"/>
  <c r="F61" i="7"/>
  <c r="F62" i="7"/>
  <c r="F63" i="7"/>
  <c r="F66" i="7"/>
  <c r="F67" i="7"/>
  <c r="F70" i="7"/>
  <c r="F71" i="7"/>
  <c r="F72" i="7"/>
  <c r="F73" i="7"/>
  <c r="F76" i="7"/>
  <c r="F77" i="7"/>
  <c r="F79" i="7"/>
  <c r="F82" i="7"/>
  <c r="F83" i="7"/>
  <c r="F84" i="7"/>
  <c r="F85" i="7"/>
  <c r="F86" i="7"/>
  <c r="F88" i="7"/>
  <c r="F89" i="7"/>
  <c r="F90" i="7"/>
  <c r="F91" i="7"/>
  <c r="F93" i="7"/>
  <c r="F95" i="7"/>
  <c r="F96" i="7"/>
  <c r="F97" i="7"/>
  <c r="F98" i="7"/>
  <c r="F99" i="7"/>
  <c r="F101" i="7"/>
  <c r="F104" i="7"/>
  <c r="F105" i="7"/>
  <c r="F106" i="7"/>
  <c r="F107" i="7"/>
  <c r="F108" i="7"/>
  <c r="F110" i="7"/>
  <c r="F111" i="7"/>
  <c r="F112" i="7"/>
  <c r="F114" i="7"/>
  <c r="F116" i="7"/>
  <c r="F117" i="7"/>
  <c r="F118" i="7"/>
  <c r="F119" i="7"/>
  <c r="F122" i="7"/>
  <c r="F123" i="7"/>
  <c r="F125" i="7"/>
  <c r="F126" i="7"/>
  <c r="F128" i="7"/>
  <c r="F129" i="7"/>
  <c r="F131" i="7"/>
  <c r="F132" i="7"/>
  <c r="F134" i="7"/>
  <c r="F135" i="7"/>
  <c r="F137" i="7"/>
  <c r="F138" i="7"/>
  <c r="F140" i="7"/>
  <c r="F141" i="7"/>
  <c r="F143" i="7"/>
  <c r="F144" i="7"/>
  <c r="F146" i="7"/>
  <c r="F147" i="7"/>
  <c r="F149" i="7"/>
  <c r="F150" i="7"/>
  <c r="F152" i="7"/>
  <c r="F153" i="7"/>
  <c r="F155" i="7"/>
  <c r="F156" i="7"/>
  <c r="F159" i="7"/>
  <c r="F162" i="7"/>
  <c r="F165" i="7"/>
  <c r="F168" i="7"/>
  <c r="F52" i="7"/>
  <c r="F53" i="7"/>
  <c r="F55" i="7"/>
  <c r="F56" i="7"/>
  <c r="F57" i="7"/>
  <c r="F59" i="7"/>
  <c r="F60" i="7"/>
  <c r="F48" i="7"/>
  <c r="F49" i="7"/>
  <c r="F50" i="7"/>
  <c r="F51" i="7"/>
  <c r="F27" i="7"/>
  <c r="F28" i="7"/>
  <c r="F31" i="7"/>
  <c r="F32" i="7"/>
  <c r="F9" i="7"/>
  <c r="F10" i="7"/>
  <c r="F11" i="7"/>
  <c r="F12" i="7"/>
  <c r="F13" i="7"/>
  <c r="F14" i="7"/>
  <c r="F17" i="7"/>
  <c r="F20" i="7"/>
  <c r="F21" i="7"/>
  <c r="F24" i="7"/>
  <c r="D45" i="7" l="1"/>
  <c r="E154" i="7"/>
  <c r="F154" i="7" s="1"/>
  <c r="E26" i="7"/>
  <c r="F26" i="7" s="1"/>
  <c r="E9" i="6" l="1"/>
  <c r="F9" i="6" s="1"/>
  <c r="G84" i="6"/>
  <c r="G85" i="6"/>
  <c r="G156" i="7" l="1"/>
  <c r="G83" i="6"/>
  <c r="E11" i="6"/>
  <c r="E20" i="1"/>
  <c r="F20" i="1" s="1"/>
  <c r="E10" i="6" l="1"/>
  <c r="F10" i="6" s="1"/>
  <c r="F11" i="6"/>
  <c r="E88" i="6"/>
  <c r="E91" i="6"/>
  <c r="E48" i="6"/>
  <c r="F48" i="6" s="1"/>
  <c r="E51" i="6"/>
  <c r="F51" i="6" s="1"/>
  <c r="E54" i="6"/>
  <c r="F54" i="6" s="1"/>
  <c r="E57" i="6"/>
  <c r="F57" i="6" s="1"/>
  <c r="E60" i="6"/>
  <c r="F60" i="6" s="1"/>
  <c r="E63" i="6"/>
  <c r="F63" i="6" s="1"/>
  <c r="E66" i="6"/>
  <c r="F66" i="6" s="1"/>
  <c r="E69" i="6"/>
  <c r="F69" i="6" s="1"/>
  <c r="E72" i="6"/>
  <c r="F72" i="6" s="1"/>
  <c r="E75" i="6"/>
  <c r="F75" i="6" s="1"/>
  <c r="E78" i="6"/>
  <c r="F78" i="6" s="1"/>
  <c r="E81" i="6"/>
  <c r="F81" i="6" s="1"/>
  <c r="E8" i="6"/>
  <c r="E15" i="6"/>
  <c r="E56" i="5"/>
  <c r="E48" i="5"/>
  <c r="F48" i="5" s="1"/>
  <c r="E59" i="5"/>
  <c r="F59" i="5" s="1"/>
  <c r="E62" i="5"/>
  <c r="E69" i="5"/>
  <c r="E72" i="5"/>
  <c r="E75" i="5"/>
  <c r="E8" i="5"/>
  <c r="E11" i="5"/>
  <c r="E15" i="5"/>
  <c r="E55" i="4"/>
  <c r="F55" i="4" s="1"/>
  <c r="E70" i="4"/>
  <c r="E67" i="4"/>
  <c r="E58" i="4"/>
  <c r="F58" i="4" s="1"/>
  <c r="E15" i="4"/>
  <c r="E11" i="4"/>
  <c r="E8" i="4"/>
  <c r="E90" i="6" l="1"/>
  <c r="F90" i="6" s="1"/>
  <c r="F91" i="6"/>
  <c r="E87" i="6"/>
  <c r="F87" i="6" s="1"/>
  <c r="F88" i="6"/>
  <c r="E7" i="6"/>
  <c r="F7" i="6" s="1"/>
  <c r="F8" i="6"/>
  <c r="E14" i="6"/>
  <c r="F14" i="6" s="1"/>
  <c r="F15" i="6"/>
  <c r="E10" i="4"/>
  <c r="F10" i="4" s="1"/>
  <c r="F11" i="4"/>
  <c r="E69" i="4"/>
  <c r="F69" i="4" s="1"/>
  <c r="F70" i="4"/>
  <c r="E7" i="4"/>
  <c r="F7" i="4" s="1"/>
  <c r="F8" i="4"/>
  <c r="E66" i="4"/>
  <c r="F66" i="4" s="1"/>
  <c r="F67" i="4"/>
  <c r="E14" i="4"/>
  <c r="F14" i="4" s="1"/>
  <c r="F15" i="4"/>
  <c r="E7" i="5"/>
  <c r="F7" i="5" s="1"/>
  <c r="F8" i="5"/>
  <c r="E61" i="5"/>
  <c r="F61" i="5" s="1"/>
  <c r="F62" i="5"/>
  <c r="E74" i="5"/>
  <c r="F74" i="5" s="1"/>
  <c r="F75" i="5"/>
  <c r="E71" i="5"/>
  <c r="F72" i="5"/>
  <c r="E10" i="5"/>
  <c r="F10" i="5" s="1"/>
  <c r="F11" i="5"/>
  <c r="E68" i="5"/>
  <c r="F68" i="5" s="1"/>
  <c r="F69" i="5"/>
  <c r="E54" i="5"/>
  <c r="F54" i="5" s="1"/>
  <c r="F56" i="5"/>
  <c r="E14" i="5"/>
  <c r="F14" i="5" s="1"/>
  <c r="F15" i="5"/>
  <c r="E47" i="5"/>
  <c r="E88" i="1"/>
  <c r="E85" i="1"/>
  <c r="E82" i="1"/>
  <c r="E79" i="1"/>
  <c r="F79" i="1" s="1"/>
  <c r="E24" i="1"/>
  <c r="E19" i="1"/>
  <c r="F19" i="1" s="1"/>
  <c r="E17" i="1"/>
  <c r="E14" i="1"/>
  <c r="E13" i="1" s="1"/>
  <c r="E158" i="7"/>
  <c r="F158" i="7" s="1"/>
  <c r="E124" i="7"/>
  <c r="F124" i="7" s="1"/>
  <c r="E127" i="7"/>
  <c r="F127" i="7" s="1"/>
  <c r="E130" i="7"/>
  <c r="F130" i="7" s="1"/>
  <c r="E133" i="7"/>
  <c r="F133" i="7" s="1"/>
  <c r="E136" i="7"/>
  <c r="F136" i="7" s="1"/>
  <c r="E139" i="7"/>
  <c r="F139" i="7" s="1"/>
  <c r="E142" i="7"/>
  <c r="F142" i="7" s="1"/>
  <c r="E145" i="7"/>
  <c r="F145" i="7" s="1"/>
  <c r="E148" i="7"/>
  <c r="F148" i="7" s="1"/>
  <c r="E151" i="7"/>
  <c r="F151" i="7" s="1"/>
  <c r="E121" i="7"/>
  <c r="F121" i="7" s="1"/>
  <c r="E113" i="7"/>
  <c r="F113" i="7" s="1"/>
  <c r="E100" i="7"/>
  <c r="F100" i="7" s="1"/>
  <c r="E92" i="7"/>
  <c r="F92" i="7" s="1"/>
  <c r="E78" i="7"/>
  <c r="F78" i="7" s="1"/>
  <c r="E167" i="7"/>
  <c r="E164" i="7"/>
  <c r="E161" i="7"/>
  <c r="E75" i="7"/>
  <c r="F75" i="7" s="1"/>
  <c r="E69" i="7"/>
  <c r="G73" i="7"/>
  <c r="E65" i="7"/>
  <c r="E58" i="7"/>
  <c r="F58" i="7" s="1"/>
  <c r="E54" i="7"/>
  <c r="F54" i="7" s="1"/>
  <c r="E47" i="7"/>
  <c r="F47" i="7" s="1"/>
  <c r="E25" i="7"/>
  <c r="F25" i="7" s="1"/>
  <c r="E8" i="7"/>
  <c r="E94" i="7"/>
  <c r="F94" i="7" s="1"/>
  <c r="E87" i="7"/>
  <c r="F87" i="7" s="1"/>
  <c r="E81" i="7"/>
  <c r="F81" i="7" s="1"/>
  <c r="E115" i="7"/>
  <c r="F115" i="7" s="1"/>
  <c r="E109" i="7"/>
  <c r="F109" i="7" s="1"/>
  <c r="E19" i="7"/>
  <c r="E23" i="7"/>
  <c r="E16" i="7"/>
  <c r="E15" i="7" l="1"/>
  <c r="F15" i="7" s="1"/>
  <c r="F16" i="7"/>
  <c r="E166" i="7"/>
  <c r="F166" i="7" s="1"/>
  <c r="F167" i="7"/>
  <c r="E163" i="7"/>
  <c r="F163" i="7" s="1"/>
  <c r="F164" i="7"/>
  <c r="E160" i="7"/>
  <c r="F160" i="7" s="1"/>
  <c r="F161" i="7"/>
  <c r="E68" i="7"/>
  <c r="F68" i="7" s="1"/>
  <c r="F69" i="7"/>
  <c r="E64" i="7"/>
  <c r="F64" i="7" s="1"/>
  <c r="F65" i="7"/>
  <c r="E18" i="7"/>
  <c r="F18" i="7" s="1"/>
  <c r="F19" i="7"/>
  <c r="E22" i="7"/>
  <c r="F22" i="7" s="1"/>
  <c r="F23" i="7"/>
  <c r="E7" i="7"/>
  <c r="F7" i="7" s="1"/>
  <c r="F8" i="7"/>
  <c r="E46" i="6"/>
  <c r="F46" i="6" s="1"/>
  <c r="F47" i="6"/>
  <c r="F71" i="5"/>
  <c r="E46" i="5"/>
  <c r="F46" i="5" s="1"/>
  <c r="F47" i="5"/>
  <c r="E87" i="1"/>
  <c r="F87" i="1" s="1"/>
  <c r="F88" i="1"/>
  <c r="E84" i="1"/>
  <c r="F84" i="1" s="1"/>
  <c r="F85" i="1"/>
  <c r="E81" i="1"/>
  <c r="F81" i="1" s="1"/>
  <c r="F82" i="1"/>
  <c r="E16" i="1"/>
  <c r="F16" i="1" s="1"/>
  <c r="F17" i="1"/>
  <c r="E157" i="7"/>
  <c r="F157" i="7" s="1"/>
  <c r="G158" i="7"/>
  <c r="E120" i="7"/>
  <c r="F120" i="7" s="1"/>
  <c r="G166" i="7"/>
  <c r="E74" i="7"/>
  <c r="F74" i="7" s="1"/>
  <c r="E23" i="1"/>
  <c r="G24" i="1"/>
  <c r="E80" i="7"/>
  <c r="F80" i="7" s="1"/>
  <c r="E46" i="7"/>
  <c r="F46" i="7" s="1"/>
  <c r="E103" i="7"/>
  <c r="F103" i="7" s="1"/>
  <c r="E30" i="7"/>
  <c r="F30" i="7" s="1"/>
  <c r="E48" i="4"/>
  <c r="F48" i="4" s="1"/>
  <c r="E54" i="4"/>
  <c r="F54" i="4" s="1"/>
  <c r="E61" i="4"/>
  <c r="E76" i="1"/>
  <c r="E75" i="1" s="1"/>
  <c r="F75" i="1" s="1"/>
  <c r="E66" i="1"/>
  <c r="E70" i="1"/>
  <c r="E59" i="1"/>
  <c r="F59" i="1" s="1"/>
  <c r="E55" i="1"/>
  <c r="E48" i="1"/>
  <c r="F48" i="1" s="1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9" i="7"/>
  <c r="G161" i="7"/>
  <c r="G113" i="7"/>
  <c r="G114" i="7"/>
  <c r="G115" i="7"/>
  <c r="G116" i="7"/>
  <c r="G118" i="7"/>
  <c r="G119" i="7"/>
  <c r="G121" i="7"/>
  <c r="G122" i="7"/>
  <c r="G123" i="7"/>
  <c r="G124" i="7"/>
  <c r="G125" i="7"/>
  <c r="G126" i="7"/>
  <c r="G101" i="7"/>
  <c r="G104" i="7"/>
  <c r="G105" i="7"/>
  <c r="G106" i="7"/>
  <c r="G107" i="7"/>
  <c r="G108" i="7"/>
  <c r="G109" i="7"/>
  <c r="G110" i="7"/>
  <c r="G111" i="7"/>
  <c r="G112" i="7"/>
  <c r="G92" i="7"/>
  <c r="G93" i="7"/>
  <c r="G94" i="7"/>
  <c r="G95" i="7"/>
  <c r="G96" i="7"/>
  <c r="G98" i="7"/>
  <c r="G99" i="7"/>
  <c r="G100" i="7"/>
  <c r="G81" i="7"/>
  <c r="G82" i="7"/>
  <c r="G83" i="7"/>
  <c r="G84" i="7"/>
  <c r="G85" i="7"/>
  <c r="G86" i="7"/>
  <c r="G87" i="7"/>
  <c r="G88" i="7"/>
  <c r="G89" i="7"/>
  <c r="G90" i="7"/>
  <c r="G91" i="7"/>
  <c r="G160" i="7" l="1"/>
  <c r="E60" i="4"/>
  <c r="F60" i="4" s="1"/>
  <c r="F61" i="4"/>
  <c r="E69" i="1"/>
  <c r="F69" i="1" s="1"/>
  <c r="F70" i="1"/>
  <c r="E65" i="1"/>
  <c r="F65" i="1" s="1"/>
  <c r="F66" i="1"/>
  <c r="G157" i="7"/>
  <c r="E29" i="7"/>
  <c r="F29" i="7" s="1"/>
  <c r="G30" i="7"/>
  <c r="G23" i="1"/>
  <c r="G80" i="7"/>
  <c r="G120" i="7"/>
  <c r="E47" i="4"/>
  <c r="G103" i="7"/>
  <c r="E102" i="7"/>
  <c r="E47" i="1"/>
  <c r="G77" i="6"/>
  <c r="G76" i="6"/>
  <c r="G75" i="6"/>
  <c r="G53" i="6"/>
  <c r="G52" i="6"/>
  <c r="G51" i="6"/>
  <c r="E45" i="7" l="1"/>
  <c r="F45" i="7" s="1"/>
  <c r="F102" i="7"/>
  <c r="E46" i="4"/>
  <c r="F46" i="4" s="1"/>
  <c r="F47" i="4"/>
  <c r="E46" i="1"/>
  <c r="F46" i="1" s="1"/>
  <c r="F47" i="1"/>
  <c r="G29" i="7"/>
  <c r="G102" i="7"/>
  <c r="G73" i="1"/>
  <c r="E8" i="1"/>
  <c r="G81" i="6"/>
  <c r="G78" i="6"/>
  <c r="G72" i="6"/>
  <c r="G66" i="6"/>
  <c r="G57" i="6"/>
  <c r="G48" i="6"/>
  <c r="G54" i="4"/>
  <c r="G54" i="5"/>
  <c r="G62" i="5"/>
  <c r="E6" i="7"/>
  <c r="F6" i="7" s="1"/>
  <c r="G162" i="7"/>
  <c r="G18" i="7"/>
  <c r="G13" i="7"/>
  <c r="G14" i="7"/>
  <c r="G15" i="7"/>
  <c r="G16" i="7"/>
  <c r="G17" i="7"/>
  <c r="G20" i="7"/>
  <c r="G21" i="7"/>
  <c r="G22" i="7"/>
  <c r="G23" i="7"/>
  <c r="G24" i="7"/>
  <c r="G26" i="7"/>
  <c r="G32" i="7"/>
  <c r="G27" i="7"/>
  <c r="G25" i="7"/>
  <c r="G168" i="7"/>
  <c r="G167" i="7"/>
  <c r="G165" i="7"/>
  <c r="G164" i="7"/>
  <c r="G163" i="7"/>
  <c r="G79" i="7"/>
  <c r="G78" i="7"/>
  <c r="G77" i="7"/>
  <c r="G76" i="7"/>
  <c r="G75" i="7"/>
  <c r="G74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12" i="7"/>
  <c r="G11" i="7"/>
  <c r="G10" i="7"/>
  <c r="G9" i="7"/>
  <c r="G86" i="6"/>
  <c r="G87" i="6"/>
  <c r="G88" i="6"/>
  <c r="G89" i="6"/>
  <c r="G73" i="6"/>
  <c r="G74" i="6"/>
  <c r="G79" i="6"/>
  <c r="G80" i="6"/>
  <c r="G82" i="6"/>
  <c r="E6" i="6"/>
  <c r="F6" i="6" s="1"/>
  <c r="G71" i="6"/>
  <c r="G70" i="6"/>
  <c r="G68" i="6"/>
  <c r="G67" i="6"/>
  <c r="G65" i="6"/>
  <c r="G64" i="6"/>
  <c r="G62" i="6"/>
  <c r="G61" i="6"/>
  <c r="G59" i="6"/>
  <c r="G58" i="6"/>
  <c r="G56" i="6"/>
  <c r="G55" i="6"/>
  <c r="G54" i="6"/>
  <c r="G50" i="6"/>
  <c r="G49" i="6"/>
  <c r="G9" i="6"/>
  <c r="G8" i="6"/>
  <c r="G7" i="6"/>
  <c r="E6" i="4"/>
  <c r="F6" i="4" s="1"/>
  <c r="E6" i="5"/>
  <c r="F6" i="5" s="1"/>
  <c r="G76" i="5"/>
  <c r="G75" i="5"/>
  <c r="G74" i="5"/>
  <c r="G73" i="5"/>
  <c r="G72" i="5"/>
  <c r="G71" i="5"/>
  <c r="G70" i="5"/>
  <c r="G69" i="5"/>
  <c r="G68" i="5"/>
  <c r="G67" i="5"/>
  <c r="G66" i="5"/>
  <c r="G64" i="5"/>
  <c r="G63" i="5"/>
  <c r="G60" i="5"/>
  <c r="G59" i="5"/>
  <c r="G58" i="5"/>
  <c r="G57" i="5"/>
  <c r="G56" i="5"/>
  <c r="G55" i="5"/>
  <c r="G53" i="5"/>
  <c r="G52" i="5"/>
  <c r="G51" i="5"/>
  <c r="G50" i="5"/>
  <c r="G49" i="5"/>
  <c r="G16" i="5"/>
  <c r="G15" i="5"/>
  <c r="G14" i="5"/>
  <c r="G13" i="5"/>
  <c r="G12" i="5"/>
  <c r="G11" i="5"/>
  <c r="G10" i="5"/>
  <c r="G9" i="5"/>
  <c r="G8" i="5"/>
  <c r="G7" i="5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3" i="4"/>
  <c r="G52" i="4"/>
  <c r="G51" i="4"/>
  <c r="G50" i="4"/>
  <c r="G49" i="4"/>
  <c r="G47" i="4"/>
  <c r="G16" i="4"/>
  <c r="G15" i="4"/>
  <c r="G14" i="4"/>
  <c r="G13" i="4"/>
  <c r="G12" i="4"/>
  <c r="G11" i="4"/>
  <c r="G10" i="4"/>
  <c r="G9" i="4"/>
  <c r="G8" i="4"/>
  <c r="G7" i="4"/>
  <c r="G80" i="1"/>
  <c r="G89" i="1"/>
  <c r="G88" i="1"/>
  <c r="G87" i="1"/>
  <c r="G86" i="1"/>
  <c r="G85" i="1"/>
  <c r="G84" i="1"/>
  <c r="G83" i="1"/>
  <c r="G82" i="1"/>
  <c r="E7" i="1" l="1"/>
  <c r="F8" i="1"/>
  <c r="G69" i="6"/>
  <c r="G63" i="6"/>
  <c r="G60" i="6"/>
  <c r="G48" i="4"/>
  <c r="G61" i="5"/>
  <c r="G48" i="5"/>
  <c r="G31" i="7"/>
  <c r="G7" i="7"/>
  <c r="G19" i="7"/>
  <c r="G8" i="7"/>
  <c r="G45" i="7"/>
  <c r="G6" i="6"/>
  <c r="G47" i="6"/>
  <c r="G46" i="6"/>
  <c r="G6" i="5"/>
  <c r="G46" i="4"/>
  <c r="G6" i="4"/>
  <c r="G66" i="1"/>
  <c r="G67" i="1"/>
  <c r="G68" i="1"/>
  <c r="G69" i="1"/>
  <c r="G70" i="1"/>
  <c r="G71" i="1"/>
  <c r="G72" i="1"/>
  <c r="G74" i="1"/>
  <c r="G75" i="1"/>
  <c r="G76" i="1"/>
  <c r="G77" i="1"/>
  <c r="G78" i="1"/>
  <c r="G79" i="1"/>
  <c r="G81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20" i="1"/>
  <c r="G21" i="1"/>
  <c r="G25" i="1"/>
  <c r="G26" i="1"/>
  <c r="G8" i="1"/>
  <c r="G9" i="1"/>
  <c r="G10" i="1"/>
  <c r="G11" i="1"/>
  <c r="G12" i="1"/>
  <c r="G13" i="1"/>
  <c r="G14" i="1"/>
  <c r="G15" i="1"/>
  <c r="G16" i="1"/>
  <c r="G17" i="1"/>
  <c r="G18" i="1"/>
  <c r="G19" i="1"/>
  <c r="E6" i="1" l="1"/>
  <c r="F7" i="1"/>
  <c r="G7" i="1"/>
  <c r="G47" i="1"/>
  <c r="G46" i="1"/>
  <c r="G47" i="5"/>
  <c r="G46" i="5"/>
  <c r="G6" i="7"/>
  <c r="F6" i="1" l="1"/>
  <c r="G6" i="1"/>
</calcChain>
</file>

<file path=xl/sharedStrings.xml><?xml version="1.0" encoding="utf-8"?>
<sst xmlns="http://schemas.openxmlformats.org/spreadsheetml/2006/main" count="484" uniqueCount="116">
  <si>
    <t>과목</t>
  </si>
  <si>
    <t>비고</t>
    <phoneticPr fontId="4" type="noConversion"/>
  </si>
  <si>
    <t>관</t>
  </si>
  <si>
    <t>항</t>
  </si>
  <si>
    <t>목</t>
  </si>
  <si>
    <t>비율(B)/(A)</t>
    <phoneticPr fontId="4" type="noConversion"/>
  </si>
  <si>
    <t>총계</t>
    <phoneticPr fontId="4" type="noConversion"/>
  </si>
  <si>
    <t>(단위 : 원)</t>
    <phoneticPr fontId="4" type="noConversion"/>
  </si>
  <si>
    <t>보조금수입</t>
    <phoneticPr fontId="3" type="noConversion"/>
  </si>
  <si>
    <t>경상보조금수입</t>
    <phoneticPr fontId="3" type="noConversion"/>
  </si>
  <si>
    <t>경상보조금수입</t>
    <phoneticPr fontId="3" type="noConversion"/>
  </si>
  <si>
    <t>보조금수입</t>
    <phoneticPr fontId="3" type="noConversion"/>
  </si>
  <si>
    <t>처우개선비</t>
    <phoneticPr fontId="3" type="noConversion"/>
  </si>
  <si>
    <t>사례관리자운영보조수입</t>
    <phoneticPr fontId="3" type="noConversion"/>
  </si>
  <si>
    <t>사업수입</t>
    <phoneticPr fontId="3" type="noConversion"/>
  </si>
  <si>
    <t>바우처수익사업수입</t>
    <phoneticPr fontId="3" type="noConversion"/>
  </si>
  <si>
    <t>맞춤형희망경로
사례관리운영보조수입</t>
    <phoneticPr fontId="3" type="noConversion"/>
  </si>
  <si>
    <t>후원금수입</t>
    <phoneticPr fontId="3" type="noConversion"/>
  </si>
  <si>
    <t>이월금</t>
    <phoneticPr fontId="3" type="noConversion"/>
  </si>
  <si>
    <t>전년도이월금</t>
    <phoneticPr fontId="3" type="noConversion"/>
  </si>
  <si>
    <t>잡수입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</si>
  <si>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</si>
  <si>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</si>
  <si>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</si>
  <si>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운영비</t>
    <phoneticPr fontId="3" type="noConversion"/>
  </si>
  <si>
    <t>급여</t>
    <phoneticPr fontId="3" type="noConversion"/>
  </si>
  <si>
    <t>상여금</t>
    <phoneticPr fontId="3" type="noConversion"/>
  </si>
  <si>
    <t>제수당</t>
    <phoneticPr fontId="3" type="noConversion"/>
  </si>
  <si>
    <t>사회보험부담금</t>
    <phoneticPr fontId="3" type="noConversion"/>
  </si>
  <si>
    <t>퇴직금및퇴직적립금</t>
    <phoneticPr fontId="3" type="noConversion"/>
  </si>
  <si>
    <t>복리후생비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</si>
  <si>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</si>
  <si>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</si>
  <si>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</si>
  <si>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</si>
  <si>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여비</t>
    <phoneticPr fontId="3" type="noConversion"/>
  </si>
  <si>
    <t>수용비및수수료</t>
    <phoneticPr fontId="3" type="noConversion"/>
  </si>
  <si>
    <t>공공요금</t>
    <phoneticPr fontId="3" type="noConversion"/>
  </si>
  <si>
    <t>제세공과금</t>
    <phoneticPr fontId="3" type="noConversion"/>
  </si>
  <si>
    <t>연료비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</si>
  <si>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</si>
  <si>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</si>
  <si>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</si>
  <si>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</si>
  <si>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</si>
  <si>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일반사업비</t>
    <phoneticPr fontId="3" type="noConversion"/>
  </si>
  <si>
    <t>직원교육사업비</t>
    <phoneticPr fontId="3" type="noConversion"/>
  </si>
  <si>
    <t>프로그램개발비</t>
    <phoneticPr fontId="3" type="noConversion"/>
  </si>
  <si>
    <t>교육상담비</t>
    <phoneticPr fontId="3" type="noConversion"/>
  </si>
  <si>
    <t>특별지원사업비</t>
    <phoneticPr fontId="3" type="noConversion"/>
  </si>
  <si>
    <t>사례관리자사업비</t>
    <phoneticPr fontId="3" type="noConversion"/>
  </si>
  <si>
    <t>인건비</t>
    <phoneticPr fontId="3" type="noConversion"/>
  </si>
  <si>
    <t>경상경비</t>
    <phoneticPr fontId="3" type="noConversion"/>
  </si>
  <si>
    <t>맞춤형희망경로사례관리사업비</t>
    <phoneticPr fontId="3" type="noConversion"/>
  </si>
  <si>
    <t>과년도지출</t>
    <phoneticPr fontId="3" type="noConversion"/>
  </si>
  <si>
    <t>잡지출</t>
    <phoneticPr fontId="3" type="noConversion"/>
  </si>
  <si>
    <t>예비비</t>
    <phoneticPr fontId="3" type="noConversion"/>
  </si>
  <si>
    <t>(단위 : 원)</t>
    <phoneticPr fontId="4" type="noConversion"/>
  </si>
  <si>
    <t>제수당</t>
    <phoneticPr fontId="3" type="noConversion"/>
  </si>
  <si>
    <t>사회보험부담금</t>
    <phoneticPr fontId="3" type="noConversion"/>
  </si>
  <si>
    <t>행사참가비</t>
    <phoneticPr fontId="3" type="noConversion"/>
  </si>
  <si>
    <t>교육사업비</t>
    <phoneticPr fontId="3" type="noConversion"/>
  </si>
  <si>
    <t>기획프로그램비</t>
    <phoneticPr fontId="3" type="noConversion"/>
  </si>
  <si>
    <t>전출금</t>
    <phoneticPr fontId="3" type="noConversion"/>
  </si>
  <si>
    <t>근로의욕증진프로그램비</t>
    <phoneticPr fontId="3" type="noConversion"/>
  </si>
  <si>
    <t>■기관명 : 자활근로사업</t>
    <phoneticPr fontId="4" type="noConversion"/>
  </si>
  <si>
    <t>자활근로사업비</t>
    <phoneticPr fontId="3" type="noConversion"/>
  </si>
  <si>
    <t>해오름택배사업비</t>
    <phoneticPr fontId="3" type="noConversion"/>
  </si>
  <si>
    <t>자활도우미사업비</t>
    <phoneticPr fontId="3" type="noConversion"/>
  </si>
  <si>
    <t>주거복지사업비</t>
    <phoneticPr fontId="3" type="noConversion"/>
  </si>
  <si>
    <t>장애통합교육보조원사업비</t>
    <phoneticPr fontId="3" type="noConversion"/>
  </si>
  <si>
    <t>학교사서도우미사업비</t>
    <phoneticPr fontId="3" type="noConversion"/>
  </si>
  <si>
    <t>행복두드림사업비</t>
    <phoneticPr fontId="3" type="noConversion"/>
  </si>
  <si>
    <t>희망두드림사업비</t>
    <phoneticPr fontId="3" type="noConversion"/>
  </si>
  <si>
    <t>희망두드림전담인력사업비</t>
    <phoneticPr fontId="3" type="noConversion"/>
  </si>
  <si>
    <t>잡지출</t>
    <phoneticPr fontId="3" type="noConversion"/>
  </si>
  <si>
    <t>주거현물급여
주거복지사업비</t>
    <phoneticPr fontId="3" type="noConversion"/>
  </si>
  <si>
    <t>이월금</t>
    <phoneticPr fontId="3" type="noConversion"/>
  </si>
  <si>
    <t>전년도이월금</t>
    <phoneticPr fontId="3" type="noConversion"/>
  </si>
  <si>
    <t>과년도지출</t>
    <phoneticPr fontId="3" type="noConversion"/>
  </si>
  <si>
    <t>가사간병사업수입</t>
    <phoneticPr fontId="3" type="noConversion"/>
  </si>
  <si>
    <t>노인돌봄사업수입</t>
    <phoneticPr fontId="3" type="noConversion"/>
  </si>
  <si>
    <t>주거현물급여주거복지사업비</t>
    <phoneticPr fontId="3" type="noConversion"/>
  </si>
  <si>
    <t>노인돌봄사업비</t>
    <phoneticPr fontId="3" type="noConversion"/>
  </si>
  <si>
    <t>가사간병사업비</t>
    <phoneticPr fontId="3" type="noConversion"/>
  </si>
  <si>
    <t>바우처사업수입</t>
    <phoneticPr fontId="3" type="noConversion"/>
  </si>
  <si>
    <t>잡수입</t>
    <phoneticPr fontId="3" type="noConversion"/>
  </si>
  <si>
    <t>기타잡수입</t>
    <phoneticPr fontId="3" type="noConversion"/>
  </si>
  <si>
    <t>■기관명 : 부산진지역자활센터(총괄)</t>
    <phoneticPr fontId="4" type="noConversion"/>
  </si>
  <si>
    <t>제수당</t>
    <phoneticPr fontId="3" type="noConversion"/>
  </si>
  <si>
    <t>사회보험부담금</t>
    <phoneticPr fontId="3" type="noConversion"/>
  </si>
  <si>
    <t>행사비</t>
    <phoneticPr fontId="3" type="noConversion"/>
  </si>
  <si>
    <t>하얀나라사업비</t>
    <phoneticPr fontId="3" type="noConversion"/>
  </si>
  <si>
    <t>간병지원사업비</t>
    <phoneticPr fontId="3" type="noConversion"/>
  </si>
  <si>
    <t>커피사업비</t>
    <phoneticPr fontId="3" type="noConversion"/>
  </si>
  <si>
    <t>분식사업비</t>
    <phoneticPr fontId="3" type="noConversion"/>
  </si>
  <si>
    <t>행복두드림사업비</t>
    <phoneticPr fontId="3" type="noConversion"/>
  </si>
  <si>
    <t>교육상담비</t>
    <phoneticPr fontId="3" type="noConversion"/>
  </si>
  <si>
    <t xml:space="preserve">예  산  총  칙
   제1조   부산진지역자활센터의 2012년도 세입•세출 예산 총액은 
           각각 287,000,000원으로 한다.
   제2조   1. 세입•세출의 명세는 세입•세출 예산서와 같다.
           2. 세입의 주요 재원은 다음과 같다.
              -. 경상보조금          268,998,000원
              -. 직원처우개선비(시비) 10,440,000원
              -. 사업수입              6,000,000원
              -. 후원금수입            1,000,000원
              -. 이월금                  512,000원
              -. 잡수입                   50,000원 
           3. 세출의 내용은 다음과 같다.
              -. 사무비              219,382,400원
              -. 재산조성비            3,000,000원
              -. 사업비                8,700,000원
              -. 특별지원사업비       55,200,000원
              -. 과년도지출              512,000원
              -. 잡지출                   50,000원
              -. 예비비                  155,600원
   제3조   지역자활센터의 재무•회계관리는 사회복지법인 재무•회계
          규칙을 준용하되, 예산 변경시 구청장의 사전승인 또는 집행
          결과를 보고하여야 한다.
</t>
    <phoneticPr fontId="3" type="noConversion"/>
  </si>
  <si>
    <t>■회계기간 : 2014년1월1일~2014년12월31일</t>
    <phoneticPr fontId="4" type="noConversion"/>
  </si>
  <si>
    <t>■기관명 : 부산진지역자활센터</t>
    <phoneticPr fontId="4" type="noConversion"/>
  </si>
  <si>
    <t>■기관명 : 가사간병방문서비스사업</t>
    <phoneticPr fontId="4" type="noConversion"/>
  </si>
  <si>
    <t>■기관명 : 노인돌봄종합서비스사업</t>
    <phoneticPr fontId="4" type="noConversion"/>
  </si>
  <si>
    <t>■기관명 : 노인돌봄종합서비스사업</t>
    <phoneticPr fontId="4" type="noConversion"/>
  </si>
  <si>
    <t>홍보비</t>
    <phoneticPr fontId="3" type="noConversion"/>
  </si>
  <si>
    <t>홍보비</t>
    <phoneticPr fontId="3" type="noConversion"/>
  </si>
  <si>
    <t>운영비</t>
    <phoneticPr fontId="3" type="noConversion"/>
  </si>
  <si>
    <t>전년도이월금(후원금)</t>
    <phoneticPr fontId="3" type="noConversion"/>
  </si>
  <si>
    <t>운영비</t>
    <phoneticPr fontId="3" type="noConversion"/>
  </si>
  <si>
    <t>전년도이월금(후원금)</t>
    <phoneticPr fontId="3" type="noConversion"/>
  </si>
  <si>
    <t>홍보비</t>
    <phoneticPr fontId="3" type="noConversion"/>
  </si>
  <si>
    <t>잔액(B)-(A)</t>
    <phoneticPr fontId="4" type="noConversion"/>
  </si>
  <si>
    <t>2014년
추경예산안 (B)</t>
    <phoneticPr fontId="4" type="noConversion"/>
  </si>
  <si>
    <t>2014년
예산안 (A)</t>
    <phoneticPr fontId="4" type="noConversion"/>
  </si>
  <si>
    <t>2014년 세입 추경 예산서</t>
    <phoneticPr fontId="4" type="noConversion"/>
  </si>
  <si>
    <t>2014년 세출 추경 예산서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</si>
</sst>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rgb="FF286892"/>
      <name val="굴림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7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7.5"/>
      <color theme="1"/>
      <name val="굴림"/>
      <family val="3"/>
      <charset val="129"/>
    </font>
    <font>
      <sz val="9"/>
      <color rgb="FF286892"/>
      <name val="굴림"/>
      <family val="3"/>
      <charset val="129"/>
    </font>
    <font>
      <sz val="8"/>
      <color rgb="FF286892"/>
      <name val="굴림"/>
      <family val="3"/>
      <charset val="129"/>
    </font>
    <font>
      <b/>
      <u/>
      <sz val="20"/>
      <color rgb="FF000000"/>
      <name val="굴림"/>
      <family val="3"/>
      <charset val="129"/>
    </font>
    <font>
      <b/>
      <sz val="8"/>
      <color rgb="FF28689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5DEE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1" fontId="0" fillId="0" borderId="0" xfId="1" applyFont="1">
      <alignment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6" fillId="0" borderId="0" xfId="1" applyFont="1">
      <alignment vertical="center"/>
    </xf>
    <xf numFmtId="0" fontId="8" fillId="0" borderId="0" xfId="0" applyFont="1">
      <alignment vertical="center"/>
    </xf>
    <xf numFmtId="0" fontId="9" fillId="0" borderId="6" xfId="0" applyFont="1" applyBorder="1">
      <alignment vertical="center"/>
    </xf>
    <xf numFmtId="41" fontId="9" fillId="0" borderId="6" xfId="1" applyFont="1" applyBorder="1">
      <alignment vertical="center"/>
    </xf>
    <xf numFmtId="0" fontId="9" fillId="0" borderId="0" xfId="0" applyFont="1">
      <alignment vertical="center"/>
    </xf>
    <xf numFmtId="0" fontId="10" fillId="0" borderId="6" xfId="0" applyFont="1" applyBorder="1">
      <alignment vertical="center"/>
    </xf>
    <xf numFmtId="2" fontId="6" fillId="0" borderId="0" xfId="0" applyNumberFormat="1" applyFont="1">
      <alignment vertical="center"/>
    </xf>
    <xf numFmtId="2" fontId="7" fillId="0" borderId="0" xfId="0" applyNumberFormat="1" applyFont="1" applyAlignment="1">
      <alignment horizontal="right" vertical="center"/>
    </xf>
    <xf numFmtId="2" fontId="5" fillId="2" borderId="6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>
      <alignment vertical="center"/>
    </xf>
    <xf numFmtId="2" fontId="8" fillId="0" borderId="0" xfId="0" applyNumberFormat="1" applyFont="1">
      <alignment vertical="center"/>
    </xf>
    <xf numFmtId="2" fontId="0" fillId="0" borderId="0" xfId="0" applyNumberFormat="1">
      <alignment vertical="center"/>
    </xf>
    <xf numFmtId="0" fontId="10" fillId="0" borderId="6" xfId="0" applyFont="1" applyBorder="1" applyAlignment="1">
      <alignment vertical="center" wrapText="1"/>
    </xf>
    <xf numFmtId="2" fontId="5" fillId="2" borderId="6" xfId="0" applyNumberFormat="1" applyFont="1" applyFill="1" applyBorder="1" applyAlignment="1">
      <alignment vertical="center" wrapText="1"/>
    </xf>
    <xf numFmtId="41" fontId="8" fillId="0" borderId="0" xfId="1" applyFont="1">
      <alignment vertical="center"/>
    </xf>
    <xf numFmtId="2" fontId="11" fillId="0" borderId="0" xfId="0" applyNumberFormat="1" applyFont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41" fontId="5" fillId="2" borderId="5" xfId="1" applyFont="1" applyFill="1" applyBorder="1" applyAlignment="1">
      <alignment horizontal="center" vertical="center" wrapText="1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6" xfId="0" applyFont="1" applyBorder="1">
      <alignment vertical="center"/>
    </xf>
    <xf numFmtId="41" fontId="14" fillId="2" borderId="5" xfId="1" applyFont="1" applyFill="1" applyBorder="1" applyAlignment="1">
      <alignment horizontal="center" vertical="center" wrapText="1"/>
    </xf>
    <xf numFmtId="41" fontId="14" fillId="2" borderId="6" xfId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vertical="center" wrapText="1"/>
    </xf>
    <xf numFmtId="41" fontId="5" fillId="2" borderId="5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41" fontId="12" fillId="0" borderId="6" xfId="1" applyFont="1" applyBorder="1">
      <alignment vertical="center"/>
    </xf>
    <xf numFmtId="41" fontId="15" fillId="2" borderId="5" xfId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41" fontId="0" fillId="0" borderId="6" xfId="1" applyFont="1" applyBorder="1">
      <alignment vertical="center"/>
    </xf>
    <xf numFmtId="2" fontId="0" fillId="0" borderId="6" xfId="0" applyNumberFormat="1" applyBorder="1">
      <alignment vertical="center"/>
    </xf>
    <xf numFmtId="41" fontId="17" fillId="2" borderId="6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1" fontId="5" fillId="2" borderId="3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opLeftCell="A28" workbookViewId="0">
      <selection activeCell="E35" sqref="E35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42" t="s">
        <v>114</v>
      </c>
      <c r="B1" s="42"/>
      <c r="C1" s="42"/>
      <c r="D1" s="42"/>
      <c r="E1" s="42"/>
      <c r="F1" s="42"/>
      <c r="G1" s="42"/>
    </row>
    <row r="2" spans="1:7" s="5" customFormat="1" ht="21.75" customHeight="1" x14ac:dyDescent="0.3">
      <c r="A2" s="5" t="s">
        <v>88</v>
      </c>
      <c r="D2" s="6"/>
      <c r="E2" s="6"/>
      <c r="F2" s="6"/>
      <c r="G2" s="12"/>
    </row>
    <row r="3" spans="1:7" s="5" customFormat="1" ht="21.75" customHeight="1" x14ac:dyDescent="0.3">
      <c r="A3" s="5" t="s">
        <v>99</v>
      </c>
      <c r="D3" s="6"/>
      <c r="E3" s="6"/>
      <c r="F3" s="6"/>
      <c r="G3" s="13" t="s">
        <v>7</v>
      </c>
    </row>
    <row r="4" spans="1:7" s="7" customFormat="1" ht="19.5" customHeight="1" x14ac:dyDescent="0.3">
      <c r="A4" s="39" t="s">
        <v>0</v>
      </c>
      <c r="B4" s="40"/>
      <c r="C4" s="40"/>
      <c r="D4" s="43" t="s">
        <v>113</v>
      </c>
      <c r="E4" s="43" t="s">
        <v>112</v>
      </c>
      <c r="F4" s="39" t="s">
        <v>1</v>
      </c>
      <c r="G4" s="4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44"/>
      <c r="E5" s="44"/>
      <c r="F5" s="3" t="s">
        <v>111</v>
      </c>
      <c r="G5" s="14" t="s">
        <v>5</v>
      </c>
    </row>
    <row r="6" spans="1:7" s="7" customFormat="1" ht="19.5" customHeight="1" x14ac:dyDescent="0.3">
      <c r="A6" s="39" t="s">
        <v>6</v>
      </c>
      <c r="B6" s="40"/>
      <c r="C6" s="41"/>
      <c r="D6" s="27">
        <f>D7+D18+D22+D25+D29+D15</f>
        <v>1779625000</v>
      </c>
      <c r="E6" s="27">
        <f>E7+E18+E22+E25+E29+E15</f>
        <v>1792965434</v>
      </c>
      <c r="F6" s="28">
        <f>E6-D6</f>
        <v>13340434</v>
      </c>
      <c r="G6" s="29">
        <f>E6/D6*100</f>
        <v>100.74962050993889</v>
      </c>
    </row>
    <row r="7" spans="1:7" s="10" customFormat="1" ht="18" customHeight="1" x14ac:dyDescent="0.3">
      <c r="A7" s="8" t="s">
        <v>11</v>
      </c>
      <c r="B7" s="8"/>
      <c r="C7" s="8"/>
      <c r="D7" s="32">
        <f>D8</f>
        <v>1531023000</v>
      </c>
      <c r="E7" s="32">
        <f>E8</f>
        <v>1532194000</v>
      </c>
      <c r="F7" s="32">
        <f>E7-D7</f>
        <v>1171000</v>
      </c>
      <c r="G7" s="15">
        <f>E7/D7*100</f>
        <v>100.0764848078703</v>
      </c>
    </row>
    <row r="8" spans="1:7" s="10" customFormat="1" ht="18" customHeight="1" x14ac:dyDescent="0.3">
      <c r="A8" s="8"/>
      <c r="B8" s="8" t="s">
        <v>11</v>
      </c>
      <c r="C8" s="8"/>
      <c r="D8" s="32">
        <f>SUM(D9:D14)</f>
        <v>1531023000</v>
      </c>
      <c r="E8" s="32">
        <f>SUM(E9:E14)</f>
        <v>1532194000</v>
      </c>
      <c r="F8" s="32">
        <f t="shared" ref="F8:F32" si="0">E8-D8</f>
        <v>1171000</v>
      </c>
      <c r="G8" s="15">
        <f t="shared" ref="G8:G12" si="1">E8/D8*100</f>
        <v>100.0764848078703</v>
      </c>
    </row>
    <row r="9" spans="1:7" s="10" customFormat="1" ht="18" customHeight="1" x14ac:dyDescent="0.3">
      <c r="A9" s="8"/>
      <c r="B9" s="8"/>
      <c r="C9" s="8" t="s">
        <v>9</v>
      </c>
      <c r="D9" s="9">
        <v>239300000</v>
      </c>
      <c r="E9" s="9">
        <v>239300000</v>
      </c>
      <c r="F9" s="32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/>
      <c r="B10" s="8"/>
      <c r="C10" s="8" t="s">
        <v>12</v>
      </c>
      <c r="D10" s="9">
        <v>12240000</v>
      </c>
      <c r="E10" s="9">
        <v>13200000</v>
      </c>
      <c r="F10" s="32">
        <f t="shared" si="0"/>
        <v>960000</v>
      </c>
      <c r="G10" s="15">
        <f t="shared" si="1"/>
        <v>107.84313725490196</v>
      </c>
    </row>
    <row r="11" spans="1:7" s="10" customFormat="1" ht="18" customHeight="1" x14ac:dyDescent="0.3">
      <c r="A11" s="8"/>
      <c r="B11" s="8"/>
      <c r="C11" s="11" t="s">
        <v>13</v>
      </c>
      <c r="D11" s="9">
        <v>29640000</v>
      </c>
      <c r="E11" s="9">
        <v>29640000</v>
      </c>
      <c r="F11" s="32">
        <f t="shared" si="0"/>
        <v>0</v>
      </c>
      <c r="G11" s="15">
        <f t="shared" si="1"/>
        <v>100</v>
      </c>
    </row>
    <row r="12" spans="1:7" s="10" customFormat="1" ht="18" customHeight="1" x14ac:dyDescent="0.3">
      <c r="A12" s="8"/>
      <c r="B12" s="8"/>
      <c r="C12" s="18" t="s">
        <v>16</v>
      </c>
      <c r="D12" s="9">
        <v>24879000</v>
      </c>
      <c r="E12" s="9">
        <v>25090000</v>
      </c>
      <c r="F12" s="32">
        <f t="shared" si="0"/>
        <v>211000</v>
      </c>
      <c r="G12" s="15">
        <f t="shared" si="1"/>
        <v>100.84810482736444</v>
      </c>
    </row>
    <row r="13" spans="1:7" s="10" customFormat="1" ht="18" customHeight="1" x14ac:dyDescent="0.3">
      <c r="A13" s="8"/>
      <c r="B13" s="8"/>
      <c r="C13" s="18" t="s">
        <v>66</v>
      </c>
      <c r="D13" s="32">
        <v>1074964000</v>
      </c>
      <c r="E13" s="32">
        <f>1224964000-150000000</f>
        <v>1074964000</v>
      </c>
      <c r="F13" s="32">
        <f t="shared" si="0"/>
        <v>0</v>
      </c>
      <c r="G13" s="15">
        <f t="shared" ref="G13:G27" si="2">E13/D13*100</f>
        <v>100</v>
      </c>
    </row>
    <row r="14" spans="1:7" s="10" customFormat="1" ht="18" customHeight="1" x14ac:dyDescent="0.3">
      <c r="A14" s="8"/>
      <c r="B14" s="8"/>
      <c r="C14" s="18" t="s">
        <v>82</v>
      </c>
      <c r="D14" s="9">
        <v>150000000</v>
      </c>
      <c r="E14" s="9">
        <v>150000000</v>
      </c>
      <c r="F14" s="32">
        <f t="shared" si="0"/>
        <v>0</v>
      </c>
      <c r="G14" s="15">
        <f t="shared" si="2"/>
        <v>100</v>
      </c>
    </row>
    <row r="15" spans="1:7" s="10" customFormat="1" ht="18" customHeight="1" x14ac:dyDescent="0.3">
      <c r="A15" s="8" t="s">
        <v>14</v>
      </c>
      <c r="B15" s="8"/>
      <c r="C15" s="8"/>
      <c r="D15" s="9">
        <f>D16</f>
        <v>6000000</v>
      </c>
      <c r="E15" s="9">
        <f>E16</f>
        <v>6000000</v>
      </c>
      <c r="F15" s="32">
        <f t="shared" si="0"/>
        <v>0</v>
      </c>
      <c r="G15" s="15">
        <f t="shared" si="2"/>
        <v>100</v>
      </c>
    </row>
    <row r="16" spans="1:7" s="10" customFormat="1" ht="18" customHeight="1" x14ac:dyDescent="0.3">
      <c r="A16" s="8"/>
      <c r="B16" s="8" t="s">
        <v>14</v>
      </c>
      <c r="C16" s="8"/>
      <c r="D16" s="9">
        <f>D17</f>
        <v>6000000</v>
      </c>
      <c r="E16" s="9">
        <f>E17</f>
        <v>6000000</v>
      </c>
      <c r="F16" s="32">
        <f t="shared" si="0"/>
        <v>0</v>
      </c>
      <c r="G16" s="15">
        <f t="shared" si="2"/>
        <v>100</v>
      </c>
    </row>
    <row r="17" spans="1:7" s="10" customFormat="1" ht="18" customHeight="1" x14ac:dyDescent="0.3">
      <c r="A17" s="8"/>
      <c r="B17" s="8"/>
      <c r="C17" s="8" t="s">
        <v>15</v>
      </c>
      <c r="D17" s="9">
        <v>6000000</v>
      </c>
      <c r="E17" s="9">
        <v>6000000</v>
      </c>
      <c r="F17" s="32">
        <f t="shared" si="0"/>
        <v>0</v>
      </c>
      <c r="G17" s="15">
        <f t="shared" si="2"/>
        <v>100</v>
      </c>
    </row>
    <row r="18" spans="1:7" s="10" customFormat="1" ht="18" customHeight="1" x14ac:dyDescent="0.3">
      <c r="A18" s="8" t="s">
        <v>85</v>
      </c>
      <c r="B18" s="8"/>
      <c r="C18" s="8"/>
      <c r="D18" s="9">
        <f>D19</f>
        <v>191520000</v>
      </c>
      <c r="E18" s="9">
        <f>E19</f>
        <v>191520000</v>
      </c>
      <c r="F18" s="32">
        <f t="shared" si="0"/>
        <v>0</v>
      </c>
      <c r="G18" s="15">
        <f t="shared" si="2"/>
        <v>100</v>
      </c>
    </row>
    <row r="19" spans="1:7" s="10" customFormat="1" ht="18" customHeight="1" x14ac:dyDescent="0.3">
      <c r="A19" s="8"/>
      <c r="B19" s="8" t="s">
        <v>85</v>
      </c>
      <c r="C19" s="8"/>
      <c r="D19" s="9">
        <f>D20+D21</f>
        <v>191520000</v>
      </c>
      <c r="E19" s="9">
        <f>E20+E21</f>
        <v>191520000</v>
      </c>
      <c r="F19" s="32">
        <f t="shared" si="0"/>
        <v>0</v>
      </c>
      <c r="G19" s="15">
        <f t="shared" si="2"/>
        <v>100</v>
      </c>
    </row>
    <row r="20" spans="1:7" s="10" customFormat="1" ht="18" customHeight="1" x14ac:dyDescent="0.3">
      <c r="A20" s="8"/>
      <c r="B20" s="8"/>
      <c r="C20" s="8" t="s">
        <v>81</v>
      </c>
      <c r="D20" s="9">
        <v>123120000</v>
      </c>
      <c r="E20" s="9">
        <v>123120000</v>
      </c>
      <c r="F20" s="32">
        <f t="shared" si="0"/>
        <v>0</v>
      </c>
      <c r="G20" s="15">
        <f t="shared" si="2"/>
        <v>100</v>
      </c>
    </row>
    <row r="21" spans="1:7" s="10" customFormat="1" ht="18" customHeight="1" x14ac:dyDescent="0.3">
      <c r="A21" s="8"/>
      <c r="B21" s="8"/>
      <c r="C21" s="8" t="s">
        <v>80</v>
      </c>
      <c r="D21" s="9">
        <v>68400000</v>
      </c>
      <c r="E21" s="9">
        <v>68400000</v>
      </c>
      <c r="F21" s="32">
        <f t="shared" si="0"/>
        <v>0</v>
      </c>
      <c r="G21" s="15">
        <f t="shared" si="2"/>
        <v>100</v>
      </c>
    </row>
    <row r="22" spans="1:7" s="10" customFormat="1" ht="18" customHeight="1" x14ac:dyDescent="0.3">
      <c r="A22" s="8" t="s">
        <v>17</v>
      </c>
      <c r="B22" s="8"/>
      <c r="C22" s="8"/>
      <c r="D22" s="9">
        <f>D23</f>
        <v>2500000</v>
      </c>
      <c r="E22" s="9">
        <f>E23</f>
        <v>3500000</v>
      </c>
      <c r="F22" s="32">
        <f t="shared" si="0"/>
        <v>1000000</v>
      </c>
      <c r="G22" s="15">
        <f t="shared" si="2"/>
        <v>140</v>
      </c>
    </row>
    <row r="23" spans="1:7" s="10" customFormat="1" ht="18" customHeight="1" x14ac:dyDescent="0.3">
      <c r="A23" s="8"/>
      <c r="B23" s="8" t="s">
        <v>17</v>
      </c>
      <c r="C23" s="8"/>
      <c r="D23" s="9">
        <f>D24</f>
        <v>2500000</v>
      </c>
      <c r="E23" s="9">
        <f>E24</f>
        <v>3500000</v>
      </c>
      <c r="F23" s="32">
        <f t="shared" si="0"/>
        <v>1000000</v>
      </c>
      <c r="G23" s="15">
        <f t="shared" si="2"/>
        <v>140</v>
      </c>
    </row>
    <row r="24" spans="1:7" s="10" customFormat="1" ht="18" customHeight="1" x14ac:dyDescent="0.3">
      <c r="A24" s="8"/>
      <c r="B24" s="8"/>
      <c r="C24" s="8" t="s">
        <v>17</v>
      </c>
      <c r="D24" s="9">
        <v>2500000</v>
      </c>
      <c r="E24" s="9">
        <v>3500000</v>
      </c>
      <c r="F24" s="32">
        <f t="shared" si="0"/>
        <v>1000000</v>
      </c>
      <c r="G24" s="15">
        <f t="shared" si="2"/>
        <v>140</v>
      </c>
    </row>
    <row r="25" spans="1:7" s="10" customFormat="1" ht="18" customHeight="1" x14ac:dyDescent="0.3">
      <c r="A25" s="8" t="s">
        <v>18</v>
      </c>
      <c r="B25" s="8"/>
      <c r="C25" s="8"/>
      <c r="D25" s="9">
        <f>D26</f>
        <v>47932000</v>
      </c>
      <c r="E25" s="9">
        <f>E26</f>
        <v>59101434</v>
      </c>
      <c r="F25" s="32">
        <f t="shared" si="0"/>
        <v>11169434</v>
      </c>
      <c r="G25" s="15">
        <f t="shared" si="2"/>
        <v>123.30266627722608</v>
      </c>
    </row>
    <row r="26" spans="1:7" s="10" customFormat="1" ht="18" customHeight="1" x14ac:dyDescent="0.3">
      <c r="A26" s="8"/>
      <c r="B26" s="8" t="s">
        <v>18</v>
      </c>
      <c r="C26" s="8"/>
      <c r="D26" s="9">
        <f>D27+D28</f>
        <v>47932000</v>
      </c>
      <c r="E26" s="9">
        <f>E27+E28</f>
        <v>59101434</v>
      </c>
      <c r="F26" s="32">
        <f t="shared" si="0"/>
        <v>11169434</v>
      </c>
      <c r="G26" s="15">
        <f t="shared" si="2"/>
        <v>123.30266627722608</v>
      </c>
    </row>
    <row r="27" spans="1:7" s="10" customFormat="1" ht="18" customHeight="1" x14ac:dyDescent="0.3">
      <c r="A27" s="8"/>
      <c r="B27" s="8"/>
      <c r="C27" s="8" t="s">
        <v>78</v>
      </c>
      <c r="D27" s="9">
        <f>800000+31651000+11514000+600000</f>
        <v>44565000</v>
      </c>
      <c r="E27" s="9">
        <f>4567625+29293099+13857470+8164000</f>
        <v>55882194</v>
      </c>
      <c r="F27" s="32">
        <f t="shared" si="0"/>
        <v>11317194</v>
      </c>
      <c r="G27" s="15">
        <f t="shared" si="2"/>
        <v>125.39480309660047</v>
      </c>
    </row>
    <row r="28" spans="1:7" s="10" customFormat="1" ht="18" customHeight="1" x14ac:dyDescent="0.3">
      <c r="A28" s="8"/>
      <c r="B28" s="8"/>
      <c r="C28" s="8" t="s">
        <v>109</v>
      </c>
      <c r="D28" s="9">
        <v>3367000</v>
      </c>
      <c r="E28" s="9">
        <v>3219240</v>
      </c>
      <c r="F28" s="32">
        <f t="shared" si="0"/>
        <v>-147760</v>
      </c>
      <c r="G28" s="15">
        <v>0</v>
      </c>
    </row>
    <row r="29" spans="1:7" s="10" customFormat="1" ht="18" customHeight="1" x14ac:dyDescent="0.3">
      <c r="A29" s="8" t="s">
        <v>86</v>
      </c>
      <c r="B29" s="8"/>
      <c r="C29" s="8"/>
      <c r="D29" s="9">
        <f>D30</f>
        <v>650000</v>
      </c>
      <c r="E29" s="9">
        <f>E30</f>
        <v>650000</v>
      </c>
      <c r="F29" s="32">
        <f t="shared" si="0"/>
        <v>0</v>
      </c>
      <c r="G29" s="15">
        <f t="shared" ref="G29:G30" si="3">E29/D29*100</f>
        <v>100</v>
      </c>
    </row>
    <row r="30" spans="1:7" s="10" customFormat="1" ht="18" customHeight="1" x14ac:dyDescent="0.3">
      <c r="A30" s="8"/>
      <c r="B30" s="8" t="s">
        <v>86</v>
      </c>
      <c r="C30" s="8"/>
      <c r="D30" s="9">
        <f>D31+D32</f>
        <v>650000</v>
      </c>
      <c r="E30" s="9">
        <f>E31+E32</f>
        <v>650000</v>
      </c>
      <c r="F30" s="32">
        <f t="shared" si="0"/>
        <v>0</v>
      </c>
      <c r="G30" s="15">
        <f t="shared" si="3"/>
        <v>100</v>
      </c>
    </row>
    <row r="31" spans="1:7" s="10" customFormat="1" ht="18" customHeight="1" x14ac:dyDescent="0.3">
      <c r="A31" s="8"/>
      <c r="B31" s="8"/>
      <c r="C31" s="8" t="s">
        <v>21</v>
      </c>
      <c r="D31" s="9">
        <f>50000+50000+50000+100000</f>
        <v>250000</v>
      </c>
      <c r="E31" s="9">
        <f>50000+50000+50000+100000</f>
        <v>250000</v>
      </c>
      <c r="F31" s="32">
        <f t="shared" si="0"/>
        <v>0</v>
      </c>
      <c r="G31" s="15">
        <f t="shared" ref="G31:G32" si="4">E31/D31*100</f>
        <v>100</v>
      </c>
    </row>
    <row r="32" spans="1:7" s="10" customFormat="1" ht="18" customHeight="1" x14ac:dyDescent="0.3">
      <c r="A32" s="8"/>
      <c r="B32" s="8"/>
      <c r="C32" s="8" t="s">
        <v>87</v>
      </c>
      <c r="D32" s="9">
        <f>100000+50000+50000+200000</f>
        <v>400000</v>
      </c>
      <c r="E32" s="9">
        <f>100000+50000+50000+200000</f>
        <v>400000</v>
      </c>
      <c r="F32" s="32">
        <f t="shared" si="0"/>
        <v>0</v>
      </c>
      <c r="G32" s="15">
        <f t="shared" si="4"/>
        <v>100</v>
      </c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ht="25.5" x14ac:dyDescent="0.3">
      <c r="A40" s="42" t="s">
        <v>115</v>
      </c>
      <c r="B40" s="42"/>
      <c r="C40" s="42"/>
      <c r="D40" s="42"/>
      <c r="E40" s="42"/>
      <c r="F40" s="42"/>
      <c r="G40" s="42"/>
    </row>
    <row r="41" spans="1:7" s="7" customFormat="1" ht="21.75" customHeight="1" x14ac:dyDescent="0.3">
      <c r="A41" s="5" t="s">
        <v>88</v>
      </c>
      <c r="D41" s="20"/>
      <c r="E41" s="20"/>
      <c r="F41" s="20"/>
      <c r="G41" s="16"/>
    </row>
    <row r="42" spans="1:7" s="7" customFormat="1" ht="21.75" customHeight="1" x14ac:dyDescent="0.3">
      <c r="A42" s="5" t="s">
        <v>99</v>
      </c>
      <c r="D42" s="20"/>
      <c r="E42" s="20"/>
      <c r="F42" s="20"/>
      <c r="G42" s="21" t="s">
        <v>7</v>
      </c>
    </row>
    <row r="43" spans="1:7" s="7" customFormat="1" ht="19.5" customHeight="1" x14ac:dyDescent="0.3">
      <c r="A43" s="39" t="s">
        <v>0</v>
      </c>
      <c r="B43" s="40"/>
      <c r="C43" s="40"/>
      <c r="D43" s="43" t="s">
        <v>113</v>
      </c>
      <c r="E43" s="43" t="s">
        <v>112</v>
      </c>
      <c r="F43" s="39" t="s">
        <v>1</v>
      </c>
      <c r="G43" s="41"/>
    </row>
    <row r="44" spans="1:7" s="7" customFormat="1" ht="19.5" customHeight="1" x14ac:dyDescent="0.3">
      <c r="A44" s="2" t="s">
        <v>2</v>
      </c>
      <c r="B44" s="2" t="s">
        <v>3</v>
      </c>
      <c r="C44" s="2" t="s">
        <v>4</v>
      </c>
      <c r="D44" s="44"/>
      <c r="E44" s="44"/>
      <c r="F44" s="3" t="s">
        <v>111</v>
      </c>
      <c r="G44" s="14" t="s">
        <v>5</v>
      </c>
    </row>
    <row r="45" spans="1:7" s="7" customFormat="1" ht="19.5" customHeight="1" x14ac:dyDescent="0.3">
      <c r="A45" s="39" t="s">
        <v>6</v>
      </c>
      <c r="B45" s="40"/>
      <c r="C45" s="41"/>
      <c r="D45" s="33">
        <f>D46+D64+D68+D74+D80+D102+D120+D157+D160+D163+D166</f>
        <v>1779625000</v>
      </c>
      <c r="E45" s="33">
        <f>E46+E64+E68+E74+E80+E102+E120+E157+E160+E163+E166</f>
        <v>1792965434</v>
      </c>
      <c r="F45" s="28">
        <f>E45-D45</f>
        <v>13340434</v>
      </c>
      <c r="G45" s="29">
        <f>E45/D45*100</f>
        <v>100.74962050993889</v>
      </c>
    </row>
    <row r="46" spans="1:7" s="10" customFormat="1" ht="18" customHeight="1" x14ac:dyDescent="0.3">
      <c r="A46" s="8" t="s">
        <v>23</v>
      </c>
      <c r="B46" s="8"/>
      <c r="C46" s="8"/>
      <c r="D46" s="9">
        <f>D47+D54+D58</f>
        <v>260107000</v>
      </c>
      <c r="E46" s="9">
        <f>E47+E54+E58</f>
        <v>262519240</v>
      </c>
      <c r="F46" s="9">
        <f>E46-D46</f>
        <v>2412240</v>
      </c>
      <c r="G46" s="15">
        <f>E46/D46*100</f>
        <v>100.92740295339995</v>
      </c>
    </row>
    <row r="47" spans="1:7" s="10" customFormat="1" ht="18" customHeight="1" x14ac:dyDescent="0.3">
      <c r="A47" s="8"/>
      <c r="B47" s="8" t="s">
        <v>51</v>
      </c>
      <c r="C47" s="8"/>
      <c r="D47" s="9">
        <f>SUM(D48:D53)</f>
        <v>238766000</v>
      </c>
      <c r="E47" s="9">
        <f>SUM(E48:E53)</f>
        <v>242711230</v>
      </c>
      <c r="F47" s="9">
        <f t="shared" ref="F47:F109" si="5">E47-D47</f>
        <v>3945230</v>
      </c>
      <c r="G47" s="15">
        <f t="shared" ref="G47:G58" si="6">E47/D47*100</f>
        <v>101.65234162317918</v>
      </c>
    </row>
    <row r="48" spans="1:7" s="10" customFormat="1" ht="18" customHeight="1" x14ac:dyDescent="0.3">
      <c r="A48" s="8"/>
      <c r="B48" s="8"/>
      <c r="C48" s="8" t="s">
        <v>25</v>
      </c>
      <c r="D48" s="9">
        <v>127758000</v>
      </c>
      <c r="E48" s="9">
        <v>130836000</v>
      </c>
      <c r="F48" s="9">
        <f t="shared" si="5"/>
        <v>3078000</v>
      </c>
      <c r="G48" s="15">
        <f t="shared" si="6"/>
        <v>102.40924247405249</v>
      </c>
    </row>
    <row r="49" spans="1:7" s="10" customFormat="1" ht="18" customHeight="1" x14ac:dyDescent="0.3">
      <c r="A49" s="8"/>
      <c r="B49" s="8"/>
      <c r="C49" s="8" t="s">
        <v>26</v>
      </c>
      <c r="D49" s="9">
        <v>18570000</v>
      </c>
      <c r="E49" s="9">
        <v>18849250</v>
      </c>
      <c r="F49" s="9">
        <f t="shared" si="5"/>
        <v>279250</v>
      </c>
      <c r="G49" s="15">
        <f t="shared" si="6"/>
        <v>101.50376952073236</v>
      </c>
    </row>
    <row r="50" spans="1:7" s="10" customFormat="1" ht="18" customHeight="1" x14ac:dyDescent="0.3">
      <c r="A50" s="8"/>
      <c r="B50" s="8"/>
      <c r="C50" s="8" t="s">
        <v>27</v>
      </c>
      <c r="D50" s="9">
        <v>31976000</v>
      </c>
      <c r="E50" s="9">
        <v>30943600</v>
      </c>
      <c r="F50" s="9">
        <f t="shared" si="5"/>
        <v>-1032400</v>
      </c>
      <c r="G50" s="15">
        <f t="shared" si="6"/>
        <v>96.771328496372277</v>
      </c>
    </row>
    <row r="51" spans="1:7" s="10" customFormat="1" ht="18" customHeight="1" x14ac:dyDescent="0.3">
      <c r="A51" s="8"/>
      <c r="B51" s="8"/>
      <c r="C51" s="22" t="s">
        <v>28</v>
      </c>
      <c r="D51" s="9">
        <v>23203000</v>
      </c>
      <c r="E51" s="9">
        <v>23580140</v>
      </c>
      <c r="F51" s="9">
        <f t="shared" si="5"/>
        <v>377140</v>
      </c>
      <c r="G51" s="15">
        <f t="shared" si="6"/>
        <v>101.62539326811188</v>
      </c>
    </row>
    <row r="52" spans="1:7" s="10" customFormat="1" ht="18" customHeight="1" x14ac:dyDescent="0.3">
      <c r="A52" s="8"/>
      <c r="B52" s="8"/>
      <c r="C52" s="8" t="s">
        <v>29</v>
      </c>
      <c r="D52" s="9">
        <v>15509000</v>
      </c>
      <c r="E52" s="9">
        <v>15792240</v>
      </c>
      <c r="F52" s="9">
        <f t="shared" si="5"/>
        <v>283240</v>
      </c>
      <c r="G52" s="15">
        <f t="shared" si="6"/>
        <v>101.8262944096976</v>
      </c>
    </row>
    <row r="53" spans="1:7" s="10" customFormat="1" ht="18" customHeight="1" x14ac:dyDescent="0.3">
      <c r="A53" s="8"/>
      <c r="B53" s="8"/>
      <c r="C53" s="8" t="s">
        <v>30</v>
      </c>
      <c r="D53" s="9">
        <v>21750000</v>
      </c>
      <c r="E53" s="9">
        <v>22710000</v>
      </c>
      <c r="F53" s="9">
        <f t="shared" si="5"/>
        <v>960000</v>
      </c>
      <c r="G53" s="15">
        <f t="shared" si="6"/>
        <v>104.41379310344827</v>
      </c>
    </row>
    <row r="54" spans="1:7" s="10" customFormat="1" ht="18" customHeight="1" x14ac:dyDescent="0.3">
      <c r="A54" s="8"/>
      <c r="B54" s="8" t="s">
        <v>31</v>
      </c>
      <c r="C54" s="8"/>
      <c r="D54" s="9">
        <f>SUM(D55:D57)</f>
        <v>4300000</v>
      </c>
      <c r="E54" s="9">
        <f>SUM(E55:E57)</f>
        <v>4300000</v>
      </c>
      <c r="F54" s="9">
        <f t="shared" si="5"/>
        <v>0</v>
      </c>
      <c r="G54" s="15">
        <f t="shared" si="6"/>
        <v>100</v>
      </c>
    </row>
    <row r="55" spans="1:7" s="10" customFormat="1" ht="18" customHeight="1" x14ac:dyDescent="0.3">
      <c r="A55" s="8"/>
      <c r="B55" s="8"/>
      <c r="C55" s="8" t="s">
        <v>32</v>
      </c>
      <c r="D55" s="9">
        <v>1500000</v>
      </c>
      <c r="E55" s="9">
        <v>1500000</v>
      </c>
      <c r="F55" s="9">
        <f t="shared" si="5"/>
        <v>0</v>
      </c>
      <c r="G55" s="15">
        <f t="shared" si="6"/>
        <v>100</v>
      </c>
    </row>
    <row r="56" spans="1:7" s="10" customFormat="1" ht="18" customHeight="1" x14ac:dyDescent="0.3">
      <c r="A56" s="8"/>
      <c r="B56" s="8"/>
      <c r="C56" s="8" t="s">
        <v>33</v>
      </c>
      <c r="D56" s="9">
        <v>2400000</v>
      </c>
      <c r="E56" s="9">
        <v>2400000</v>
      </c>
      <c r="F56" s="9">
        <f t="shared" si="5"/>
        <v>0</v>
      </c>
      <c r="G56" s="15">
        <f t="shared" si="6"/>
        <v>100</v>
      </c>
    </row>
    <row r="57" spans="1:7" s="10" customFormat="1" ht="18" customHeight="1" x14ac:dyDescent="0.3">
      <c r="A57" s="8"/>
      <c r="B57" s="8"/>
      <c r="C57" s="8" t="s">
        <v>34</v>
      </c>
      <c r="D57" s="9">
        <v>400000</v>
      </c>
      <c r="E57" s="9">
        <v>400000</v>
      </c>
      <c r="F57" s="9">
        <f t="shared" si="5"/>
        <v>0</v>
      </c>
      <c r="G57" s="15">
        <f t="shared" si="6"/>
        <v>100</v>
      </c>
    </row>
    <row r="58" spans="1:7" s="10" customFormat="1" ht="18" customHeight="1" x14ac:dyDescent="0.3">
      <c r="A58" s="8"/>
      <c r="B58" s="8" t="s">
        <v>24</v>
      </c>
      <c r="C58" s="8"/>
      <c r="D58" s="9">
        <f>SUM(D59:D63)</f>
        <v>17041000</v>
      </c>
      <c r="E58" s="9">
        <f>SUM(E59:E63)</f>
        <v>15508010</v>
      </c>
      <c r="F58" s="9">
        <f t="shared" si="5"/>
        <v>-1532990</v>
      </c>
      <c r="G58" s="15">
        <f t="shared" si="6"/>
        <v>91.004107740156087</v>
      </c>
    </row>
    <row r="59" spans="1:7" s="10" customFormat="1" ht="18" customHeight="1" x14ac:dyDescent="0.3">
      <c r="A59" s="8"/>
      <c r="B59" s="8"/>
      <c r="C59" s="8" t="s">
        <v>35</v>
      </c>
      <c r="D59" s="9">
        <v>850000</v>
      </c>
      <c r="E59" s="9">
        <v>710000</v>
      </c>
      <c r="F59" s="9">
        <f t="shared" si="5"/>
        <v>-140000</v>
      </c>
      <c r="G59" s="15">
        <f>E59/D59*100</f>
        <v>83.529411764705884</v>
      </c>
    </row>
    <row r="60" spans="1:7" s="10" customFormat="1" ht="18" customHeight="1" x14ac:dyDescent="0.3">
      <c r="A60" s="8"/>
      <c r="B60" s="8"/>
      <c r="C60" s="8" t="s">
        <v>36</v>
      </c>
      <c r="D60" s="9">
        <v>2330000</v>
      </c>
      <c r="E60" s="9">
        <v>1337010</v>
      </c>
      <c r="F60" s="9">
        <f t="shared" si="5"/>
        <v>-992990</v>
      </c>
      <c r="G60" s="15">
        <f t="shared" ref="G60:G79" si="7">E60/D60*100</f>
        <v>57.382403433476391</v>
      </c>
    </row>
    <row r="61" spans="1:7" s="10" customFormat="1" ht="18" customHeight="1" x14ac:dyDescent="0.3">
      <c r="A61" s="8"/>
      <c r="B61" s="8"/>
      <c r="C61" s="8" t="s">
        <v>37</v>
      </c>
      <c r="D61" s="9">
        <v>3250000</v>
      </c>
      <c r="E61" s="9">
        <v>2950000</v>
      </c>
      <c r="F61" s="9">
        <f t="shared" si="5"/>
        <v>-300000</v>
      </c>
      <c r="G61" s="15">
        <f t="shared" si="7"/>
        <v>90.769230769230774</v>
      </c>
    </row>
    <row r="62" spans="1:7" s="10" customFormat="1" ht="18" customHeight="1" x14ac:dyDescent="0.3">
      <c r="A62" s="8"/>
      <c r="B62" s="8"/>
      <c r="C62" s="8" t="s">
        <v>38</v>
      </c>
      <c r="D62" s="9">
        <v>10011000</v>
      </c>
      <c r="E62" s="9">
        <v>10011000</v>
      </c>
      <c r="F62" s="9">
        <f t="shared" si="5"/>
        <v>0</v>
      </c>
      <c r="G62" s="15">
        <f t="shared" si="7"/>
        <v>100</v>
      </c>
    </row>
    <row r="63" spans="1:7" s="10" customFormat="1" ht="18" customHeight="1" x14ac:dyDescent="0.3">
      <c r="A63" s="8"/>
      <c r="B63" s="8"/>
      <c r="C63" s="8" t="s">
        <v>39</v>
      </c>
      <c r="D63" s="9">
        <v>600000</v>
      </c>
      <c r="E63" s="9">
        <v>500000</v>
      </c>
      <c r="F63" s="9">
        <f t="shared" si="5"/>
        <v>-100000</v>
      </c>
      <c r="G63" s="15">
        <f t="shared" si="7"/>
        <v>83.333333333333343</v>
      </c>
    </row>
    <row r="64" spans="1:7" s="10" customFormat="1" ht="18" customHeight="1" x14ac:dyDescent="0.3">
      <c r="A64" s="8" t="s">
        <v>40</v>
      </c>
      <c r="B64" s="8"/>
      <c r="C64" s="8"/>
      <c r="D64" s="9">
        <f>D65</f>
        <v>700000</v>
      </c>
      <c r="E64" s="9">
        <f>E65</f>
        <v>400000</v>
      </c>
      <c r="F64" s="9">
        <f t="shared" si="5"/>
        <v>-300000</v>
      </c>
      <c r="G64" s="15">
        <f t="shared" si="7"/>
        <v>57.142857142857139</v>
      </c>
    </row>
    <row r="65" spans="1:7" s="10" customFormat="1" ht="18" customHeight="1" x14ac:dyDescent="0.3">
      <c r="A65" s="8"/>
      <c r="B65" s="8" t="s">
        <v>41</v>
      </c>
      <c r="C65" s="8"/>
      <c r="D65" s="9">
        <f>D66+D67</f>
        <v>700000</v>
      </c>
      <c r="E65" s="9">
        <f>E66+E67</f>
        <v>400000</v>
      </c>
      <c r="F65" s="9">
        <f t="shared" si="5"/>
        <v>-300000</v>
      </c>
      <c r="G65" s="15">
        <f t="shared" si="7"/>
        <v>57.142857142857139</v>
      </c>
    </row>
    <row r="66" spans="1:7" s="10" customFormat="1" ht="18" customHeight="1" x14ac:dyDescent="0.3">
      <c r="A66" s="8"/>
      <c r="B66" s="8"/>
      <c r="C66" s="8" t="s">
        <v>42</v>
      </c>
      <c r="D66" s="9">
        <v>500000</v>
      </c>
      <c r="E66" s="9">
        <v>300000</v>
      </c>
      <c r="F66" s="9">
        <f t="shared" si="5"/>
        <v>-200000</v>
      </c>
      <c r="G66" s="15">
        <f t="shared" si="7"/>
        <v>60</v>
      </c>
    </row>
    <row r="67" spans="1:7" s="10" customFormat="1" ht="18" customHeight="1" x14ac:dyDescent="0.3">
      <c r="A67" s="8"/>
      <c r="B67" s="8"/>
      <c r="C67" s="8" t="s">
        <v>43</v>
      </c>
      <c r="D67" s="9">
        <v>200000</v>
      </c>
      <c r="E67" s="9">
        <v>100000</v>
      </c>
      <c r="F67" s="9">
        <f t="shared" si="5"/>
        <v>-100000</v>
      </c>
      <c r="G67" s="15">
        <f t="shared" si="7"/>
        <v>50</v>
      </c>
    </row>
    <row r="68" spans="1:7" s="10" customFormat="1" ht="18" customHeight="1" x14ac:dyDescent="0.3">
      <c r="A68" s="8" t="s">
        <v>44</v>
      </c>
      <c r="B68" s="8"/>
      <c r="C68" s="8"/>
      <c r="D68" s="9">
        <f>D69</f>
        <v>2600000</v>
      </c>
      <c r="E68" s="9">
        <f>E69</f>
        <v>2300000</v>
      </c>
      <c r="F68" s="9">
        <f t="shared" si="5"/>
        <v>-300000</v>
      </c>
      <c r="G68" s="15">
        <f t="shared" si="7"/>
        <v>88.461538461538453</v>
      </c>
    </row>
    <row r="69" spans="1:7" s="10" customFormat="1" ht="18" customHeight="1" x14ac:dyDescent="0.3">
      <c r="A69" s="8"/>
      <c r="B69" s="8" t="s">
        <v>45</v>
      </c>
      <c r="C69" s="8"/>
      <c r="D69" s="9">
        <f>SUM(D70:D73)</f>
        <v>2600000</v>
      </c>
      <c r="E69" s="9">
        <f>SUM(E70:E73)</f>
        <v>2300000</v>
      </c>
      <c r="F69" s="9">
        <f t="shared" si="5"/>
        <v>-300000</v>
      </c>
      <c r="G69" s="15">
        <f t="shared" si="7"/>
        <v>88.461538461538453</v>
      </c>
    </row>
    <row r="70" spans="1:7" s="10" customFormat="1" ht="18" customHeight="1" x14ac:dyDescent="0.3">
      <c r="A70" s="8"/>
      <c r="B70" s="8"/>
      <c r="C70" s="8" t="s">
        <v>46</v>
      </c>
      <c r="D70" s="9">
        <v>1500000</v>
      </c>
      <c r="E70" s="9">
        <v>1300000</v>
      </c>
      <c r="F70" s="9">
        <f t="shared" si="5"/>
        <v>-200000</v>
      </c>
      <c r="G70" s="15">
        <f t="shared" si="7"/>
        <v>86.666666666666671</v>
      </c>
    </row>
    <row r="71" spans="1:7" s="10" customFormat="1" ht="18" customHeight="1" x14ac:dyDescent="0.3">
      <c r="A71" s="8"/>
      <c r="B71" s="8"/>
      <c r="C71" s="8" t="s">
        <v>47</v>
      </c>
      <c r="D71" s="9">
        <v>200000</v>
      </c>
      <c r="E71" s="9">
        <v>200000</v>
      </c>
      <c r="F71" s="9">
        <f t="shared" si="5"/>
        <v>0</v>
      </c>
      <c r="G71" s="15">
        <f t="shared" si="7"/>
        <v>100</v>
      </c>
    </row>
    <row r="72" spans="1:7" s="10" customFormat="1" ht="18" customHeight="1" x14ac:dyDescent="0.3">
      <c r="A72" s="8"/>
      <c r="B72" s="8"/>
      <c r="C72" s="8" t="s">
        <v>91</v>
      </c>
      <c r="D72" s="9">
        <v>500000</v>
      </c>
      <c r="E72" s="9">
        <v>500000</v>
      </c>
      <c r="F72" s="9">
        <f t="shared" si="5"/>
        <v>0</v>
      </c>
      <c r="G72" s="15">
        <f t="shared" si="7"/>
        <v>100</v>
      </c>
    </row>
    <row r="73" spans="1:7" s="10" customFormat="1" ht="18" customHeight="1" x14ac:dyDescent="0.3">
      <c r="A73" s="8"/>
      <c r="B73" s="8"/>
      <c r="C73" s="8" t="s">
        <v>97</v>
      </c>
      <c r="D73" s="9">
        <v>400000</v>
      </c>
      <c r="E73" s="9">
        <v>300000</v>
      </c>
      <c r="F73" s="9">
        <f t="shared" si="5"/>
        <v>-100000</v>
      </c>
      <c r="G73" s="15">
        <f t="shared" si="7"/>
        <v>75</v>
      </c>
    </row>
    <row r="74" spans="1:7" s="10" customFormat="1" ht="18" customHeight="1" x14ac:dyDescent="0.3">
      <c r="A74" s="8" t="s">
        <v>49</v>
      </c>
      <c r="B74" s="8"/>
      <c r="C74" s="8"/>
      <c r="D74" s="9">
        <f>D75+D78</f>
        <v>54519000</v>
      </c>
      <c r="E74" s="9">
        <f>E75+E78</f>
        <v>54730000</v>
      </c>
      <c r="F74" s="9">
        <f t="shared" si="5"/>
        <v>211000</v>
      </c>
      <c r="G74" s="15">
        <f t="shared" si="7"/>
        <v>100.38702103853703</v>
      </c>
    </row>
    <row r="75" spans="1:7" s="10" customFormat="1" ht="18" customHeight="1" x14ac:dyDescent="0.3">
      <c r="A75" s="8"/>
      <c r="B75" s="8" t="s">
        <v>50</v>
      </c>
      <c r="C75" s="8"/>
      <c r="D75" s="9">
        <f>D76+D77</f>
        <v>29640000</v>
      </c>
      <c r="E75" s="9">
        <f>E76+E77</f>
        <v>29640000</v>
      </c>
      <c r="F75" s="9">
        <f t="shared" si="5"/>
        <v>0</v>
      </c>
      <c r="G75" s="15">
        <f t="shared" si="7"/>
        <v>100</v>
      </c>
    </row>
    <row r="76" spans="1:7" s="10" customFormat="1" ht="18" customHeight="1" x14ac:dyDescent="0.3">
      <c r="A76" s="8"/>
      <c r="B76" s="8"/>
      <c r="C76" s="8" t="s">
        <v>51</v>
      </c>
      <c r="D76" s="9">
        <v>24850000</v>
      </c>
      <c r="E76" s="9">
        <v>24850000</v>
      </c>
      <c r="F76" s="9">
        <f t="shared" si="5"/>
        <v>0</v>
      </c>
      <c r="G76" s="15">
        <f t="shared" si="7"/>
        <v>100</v>
      </c>
    </row>
    <row r="77" spans="1:7" s="10" customFormat="1" ht="18" customHeight="1" x14ac:dyDescent="0.3">
      <c r="A77" s="8"/>
      <c r="B77" s="8"/>
      <c r="C77" s="8" t="s">
        <v>52</v>
      </c>
      <c r="D77" s="9">
        <v>4790000</v>
      </c>
      <c r="E77" s="9">
        <v>4790000</v>
      </c>
      <c r="F77" s="9">
        <f t="shared" si="5"/>
        <v>0</v>
      </c>
      <c r="G77" s="15">
        <f t="shared" si="7"/>
        <v>100</v>
      </c>
    </row>
    <row r="78" spans="1:7" s="10" customFormat="1" ht="18" customHeight="1" x14ac:dyDescent="0.3">
      <c r="A78" s="8"/>
      <c r="B78" s="11" t="s">
        <v>53</v>
      </c>
      <c r="C78" s="8"/>
      <c r="D78" s="9">
        <f>D79</f>
        <v>24879000</v>
      </c>
      <c r="E78" s="9">
        <f>E79</f>
        <v>25090000</v>
      </c>
      <c r="F78" s="9">
        <f t="shared" si="5"/>
        <v>211000</v>
      </c>
      <c r="G78" s="15">
        <f t="shared" si="7"/>
        <v>100.84810482736444</v>
      </c>
    </row>
    <row r="79" spans="1:7" s="10" customFormat="1" ht="18" customHeight="1" x14ac:dyDescent="0.3">
      <c r="A79" s="8"/>
      <c r="B79" s="11"/>
      <c r="C79" s="8" t="s">
        <v>51</v>
      </c>
      <c r="D79" s="9">
        <v>24879000</v>
      </c>
      <c r="E79" s="9">
        <v>25090000</v>
      </c>
      <c r="F79" s="9">
        <f t="shared" si="5"/>
        <v>211000</v>
      </c>
      <c r="G79" s="15">
        <f t="shared" si="7"/>
        <v>100.84810482736444</v>
      </c>
    </row>
    <row r="80" spans="1:7" s="10" customFormat="1" ht="18" customHeight="1" x14ac:dyDescent="0.3">
      <c r="A80" s="8" t="s">
        <v>83</v>
      </c>
      <c r="B80" s="8"/>
      <c r="C80" s="8"/>
      <c r="D80" s="9">
        <f>D81+D87+D92+D94+D100</f>
        <v>149409000</v>
      </c>
      <c r="E80" s="9">
        <f>E81+E87+E92+E94+E100</f>
        <v>149409000</v>
      </c>
      <c r="F80" s="9">
        <f t="shared" si="5"/>
        <v>0</v>
      </c>
      <c r="G80" s="15">
        <f t="shared" ref="G80:G92" si="8">E80/D80*100</f>
        <v>100</v>
      </c>
    </row>
    <row r="81" spans="1:7" s="10" customFormat="1" ht="18" customHeight="1" x14ac:dyDescent="0.3">
      <c r="A81" s="8"/>
      <c r="B81" s="8" t="s">
        <v>51</v>
      </c>
      <c r="C81" s="8"/>
      <c r="D81" s="9">
        <f>SUM(D82:D86)</f>
        <v>118757000</v>
      </c>
      <c r="E81" s="9">
        <f>SUM(E82:E86)</f>
        <v>118757000</v>
      </c>
      <c r="F81" s="9">
        <f t="shared" si="5"/>
        <v>0</v>
      </c>
      <c r="G81" s="15">
        <f t="shared" si="8"/>
        <v>100</v>
      </c>
    </row>
    <row r="82" spans="1:7" s="10" customFormat="1" ht="18" customHeight="1" x14ac:dyDescent="0.3">
      <c r="A82" s="8"/>
      <c r="B82" s="8"/>
      <c r="C82" s="8" t="s">
        <v>25</v>
      </c>
      <c r="D82" s="9">
        <v>93572000</v>
      </c>
      <c r="E82" s="9">
        <v>93572000</v>
      </c>
      <c r="F82" s="9">
        <f t="shared" si="5"/>
        <v>0</v>
      </c>
      <c r="G82" s="15">
        <f t="shared" si="8"/>
        <v>100</v>
      </c>
    </row>
    <row r="83" spans="1:7" s="10" customFormat="1" ht="18" customHeight="1" x14ac:dyDescent="0.3">
      <c r="A83" s="8"/>
      <c r="B83" s="8"/>
      <c r="C83" s="8" t="s">
        <v>26</v>
      </c>
      <c r="D83" s="9">
        <v>3000000</v>
      </c>
      <c r="E83" s="9">
        <v>3000000</v>
      </c>
      <c r="F83" s="9">
        <f t="shared" si="5"/>
        <v>0</v>
      </c>
      <c r="G83" s="15">
        <f t="shared" si="8"/>
        <v>100</v>
      </c>
    </row>
    <row r="84" spans="1:7" s="10" customFormat="1" ht="18" customHeight="1" x14ac:dyDescent="0.3">
      <c r="A84" s="8"/>
      <c r="B84" s="8"/>
      <c r="C84" s="8" t="s">
        <v>58</v>
      </c>
      <c r="D84" s="9">
        <v>5516000</v>
      </c>
      <c r="E84" s="9">
        <v>5516000</v>
      </c>
      <c r="F84" s="9">
        <f t="shared" si="5"/>
        <v>0</v>
      </c>
      <c r="G84" s="15">
        <f t="shared" si="8"/>
        <v>100</v>
      </c>
    </row>
    <row r="85" spans="1:7" s="10" customFormat="1" ht="18" customHeight="1" x14ac:dyDescent="0.3">
      <c r="A85" s="8"/>
      <c r="B85" s="8"/>
      <c r="C85" s="22" t="s">
        <v>28</v>
      </c>
      <c r="D85" s="9">
        <v>8513000</v>
      </c>
      <c r="E85" s="9">
        <v>8513000</v>
      </c>
      <c r="F85" s="9">
        <f t="shared" si="5"/>
        <v>0</v>
      </c>
      <c r="G85" s="15">
        <f t="shared" si="8"/>
        <v>100</v>
      </c>
    </row>
    <row r="86" spans="1:7" s="10" customFormat="1" ht="18" customHeight="1" x14ac:dyDescent="0.3">
      <c r="A86" s="8"/>
      <c r="B86" s="8"/>
      <c r="C86" s="8" t="s">
        <v>29</v>
      </c>
      <c r="D86" s="9">
        <v>8156000</v>
      </c>
      <c r="E86" s="9">
        <v>8156000</v>
      </c>
      <c r="F86" s="9">
        <f t="shared" si="5"/>
        <v>0</v>
      </c>
      <c r="G86" s="15">
        <f t="shared" si="8"/>
        <v>100</v>
      </c>
    </row>
    <row r="87" spans="1:7" s="10" customFormat="1" ht="18" customHeight="1" x14ac:dyDescent="0.3">
      <c r="A87" s="8"/>
      <c r="B87" s="8" t="s">
        <v>24</v>
      </c>
      <c r="C87" s="8"/>
      <c r="D87" s="9">
        <f>SUM(D88:D91)</f>
        <v>9642000</v>
      </c>
      <c r="E87" s="9">
        <f>SUM(E88:E91)</f>
        <v>9642000</v>
      </c>
      <c r="F87" s="9">
        <f t="shared" si="5"/>
        <v>0</v>
      </c>
      <c r="G87" s="15">
        <f t="shared" si="8"/>
        <v>100</v>
      </c>
    </row>
    <row r="88" spans="1:7" s="10" customFormat="1" ht="18" customHeight="1" x14ac:dyDescent="0.3">
      <c r="A88" s="8"/>
      <c r="B88" s="8"/>
      <c r="C88" s="8" t="s">
        <v>35</v>
      </c>
      <c r="D88" s="9">
        <v>500000</v>
      </c>
      <c r="E88" s="9">
        <v>500000</v>
      </c>
      <c r="F88" s="9">
        <f t="shared" si="5"/>
        <v>0</v>
      </c>
      <c r="G88" s="15">
        <f t="shared" si="8"/>
        <v>100</v>
      </c>
    </row>
    <row r="89" spans="1:7" s="10" customFormat="1" ht="18" customHeight="1" x14ac:dyDescent="0.3">
      <c r="A89" s="8"/>
      <c r="B89" s="8"/>
      <c r="C89" s="8" t="s">
        <v>36</v>
      </c>
      <c r="D89" s="9">
        <v>5640000</v>
      </c>
      <c r="E89" s="9">
        <v>5640000</v>
      </c>
      <c r="F89" s="9">
        <f t="shared" si="5"/>
        <v>0</v>
      </c>
      <c r="G89" s="15">
        <f t="shared" si="8"/>
        <v>100</v>
      </c>
    </row>
    <row r="90" spans="1:7" s="10" customFormat="1" ht="18" customHeight="1" x14ac:dyDescent="0.3">
      <c r="A90" s="8"/>
      <c r="B90" s="8"/>
      <c r="C90" s="8" t="s">
        <v>37</v>
      </c>
      <c r="D90" s="9">
        <v>2502000</v>
      </c>
      <c r="E90" s="9">
        <v>2502000</v>
      </c>
      <c r="F90" s="9">
        <f t="shared" si="5"/>
        <v>0</v>
      </c>
      <c r="G90" s="15">
        <f t="shared" si="8"/>
        <v>100</v>
      </c>
    </row>
    <row r="91" spans="1:7" s="10" customFormat="1" ht="18" customHeight="1" x14ac:dyDescent="0.3">
      <c r="A91" s="8"/>
      <c r="B91" s="8"/>
      <c r="C91" s="8" t="s">
        <v>38</v>
      </c>
      <c r="D91" s="9">
        <v>1000000</v>
      </c>
      <c r="E91" s="9">
        <v>1000000</v>
      </c>
      <c r="F91" s="9">
        <f t="shared" si="5"/>
        <v>0</v>
      </c>
      <c r="G91" s="15">
        <f t="shared" si="8"/>
        <v>100</v>
      </c>
    </row>
    <row r="92" spans="1:7" s="10" customFormat="1" ht="18" customHeight="1" x14ac:dyDescent="0.3">
      <c r="A92" s="8"/>
      <c r="B92" s="8" t="s">
        <v>31</v>
      </c>
      <c r="C92" s="8"/>
      <c r="D92" s="9">
        <f>D93</f>
        <v>1360000</v>
      </c>
      <c r="E92" s="9">
        <f>E93</f>
        <v>1360000</v>
      </c>
      <c r="F92" s="9">
        <f t="shared" si="5"/>
        <v>0</v>
      </c>
      <c r="G92" s="15">
        <f t="shared" si="8"/>
        <v>100</v>
      </c>
    </row>
    <row r="93" spans="1:7" s="10" customFormat="1" ht="18" customHeight="1" x14ac:dyDescent="0.3">
      <c r="A93" s="8"/>
      <c r="B93" s="8"/>
      <c r="C93" s="8" t="s">
        <v>34</v>
      </c>
      <c r="D93" s="9">
        <v>1360000</v>
      </c>
      <c r="E93" s="9">
        <v>1360000</v>
      </c>
      <c r="F93" s="9">
        <f t="shared" si="5"/>
        <v>0</v>
      </c>
      <c r="G93" s="15">
        <f t="shared" ref="G93:G125" si="9">E93/D93*100</f>
        <v>100</v>
      </c>
    </row>
    <row r="94" spans="1:7" s="10" customFormat="1" ht="18" customHeight="1" x14ac:dyDescent="0.3">
      <c r="A94" s="8"/>
      <c r="B94" s="8" t="s">
        <v>45</v>
      </c>
      <c r="C94" s="8"/>
      <c r="D94" s="9">
        <f>SUM(D95:D99)</f>
        <v>13650000</v>
      </c>
      <c r="E94" s="9">
        <f>SUM(E95:E99)</f>
        <v>13650000</v>
      </c>
      <c r="F94" s="9">
        <f t="shared" si="5"/>
        <v>0</v>
      </c>
      <c r="G94" s="15">
        <f t="shared" si="9"/>
        <v>100</v>
      </c>
    </row>
    <row r="95" spans="1:7" s="10" customFormat="1" ht="18" customHeight="1" x14ac:dyDescent="0.3">
      <c r="A95" s="8"/>
      <c r="B95" s="8"/>
      <c r="C95" s="11" t="s">
        <v>64</v>
      </c>
      <c r="D95" s="9">
        <v>7500000</v>
      </c>
      <c r="E95" s="9">
        <v>7500000</v>
      </c>
      <c r="F95" s="9">
        <f t="shared" si="5"/>
        <v>0</v>
      </c>
      <c r="G95" s="15">
        <f t="shared" si="9"/>
        <v>100</v>
      </c>
    </row>
    <row r="96" spans="1:7" s="10" customFormat="1" ht="18" customHeight="1" x14ac:dyDescent="0.3">
      <c r="A96" s="8"/>
      <c r="B96" s="8"/>
      <c r="C96" s="8" t="s">
        <v>60</v>
      </c>
      <c r="D96" s="9">
        <v>150000</v>
      </c>
      <c r="E96" s="9">
        <v>150000</v>
      </c>
      <c r="F96" s="9">
        <f t="shared" si="5"/>
        <v>0</v>
      </c>
      <c r="G96" s="15">
        <f t="shared" si="9"/>
        <v>100</v>
      </c>
    </row>
    <row r="97" spans="1:7" s="10" customFormat="1" ht="18" customHeight="1" x14ac:dyDescent="0.3">
      <c r="A97" s="8"/>
      <c r="B97" s="8"/>
      <c r="C97" s="8" t="s">
        <v>110</v>
      </c>
      <c r="D97" s="9">
        <v>3000000</v>
      </c>
      <c r="E97" s="9">
        <v>3000000</v>
      </c>
      <c r="F97" s="9">
        <f t="shared" si="5"/>
        <v>0</v>
      </c>
      <c r="G97" s="15">
        <v>0</v>
      </c>
    </row>
    <row r="98" spans="1:7" s="10" customFormat="1" ht="18" customHeight="1" x14ac:dyDescent="0.3">
      <c r="A98" s="8"/>
      <c r="B98" s="8"/>
      <c r="C98" s="8" t="s">
        <v>61</v>
      </c>
      <c r="D98" s="9">
        <v>600000</v>
      </c>
      <c r="E98" s="9">
        <v>600000</v>
      </c>
      <c r="F98" s="9">
        <f t="shared" si="5"/>
        <v>0</v>
      </c>
      <c r="G98" s="15">
        <f t="shared" si="9"/>
        <v>100</v>
      </c>
    </row>
    <row r="99" spans="1:7" s="10" customFormat="1" ht="18" customHeight="1" x14ac:dyDescent="0.3">
      <c r="A99" s="8"/>
      <c r="B99" s="8"/>
      <c r="C99" s="8" t="s">
        <v>62</v>
      </c>
      <c r="D99" s="9">
        <v>2400000</v>
      </c>
      <c r="E99" s="9">
        <v>2400000</v>
      </c>
      <c r="F99" s="9">
        <f t="shared" si="5"/>
        <v>0</v>
      </c>
      <c r="G99" s="15">
        <f t="shared" si="9"/>
        <v>100</v>
      </c>
    </row>
    <row r="100" spans="1:7" s="10" customFormat="1" ht="18" customHeight="1" x14ac:dyDescent="0.3">
      <c r="A100" s="8"/>
      <c r="B100" s="8" t="s">
        <v>63</v>
      </c>
      <c r="C100" s="8"/>
      <c r="D100" s="9">
        <f>D101</f>
        <v>6000000</v>
      </c>
      <c r="E100" s="9">
        <f>E101</f>
        <v>6000000</v>
      </c>
      <c r="F100" s="9">
        <f t="shared" si="5"/>
        <v>0</v>
      </c>
      <c r="G100" s="15">
        <f t="shared" si="9"/>
        <v>100</v>
      </c>
    </row>
    <row r="101" spans="1:7" s="10" customFormat="1" ht="18" customHeight="1" x14ac:dyDescent="0.3">
      <c r="A101" s="8"/>
      <c r="B101" s="8"/>
      <c r="C101" s="8" t="s">
        <v>63</v>
      </c>
      <c r="D101" s="9">
        <v>6000000</v>
      </c>
      <c r="E101" s="9">
        <v>6000000</v>
      </c>
      <c r="F101" s="9">
        <f t="shared" si="5"/>
        <v>0</v>
      </c>
      <c r="G101" s="15">
        <f t="shared" si="9"/>
        <v>100</v>
      </c>
    </row>
    <row r="102" spans="1:7" s="10" customFormat="1" ht="18" customHeight="1" x14ac:dyDescent="0.3">
      <c r="A102" s="8" t="s">
        <v>84</v>
      </c>
      <c r="B102" s="8"/>
      <c r="C102" s="8"/>
      <c r="D102" s="9">
        <f>D103+D109+D113+D115</f>
        <v>79777000</v>
      </c>
      <c r="E102" s="9">
        <f>E103+E109+E113+E115</f>
        <v>80959000</v>
      </c>
      <c r="F102" s="9">
        <f t="shared" si="5"/>
        <v>1182000</v>
      </c>
      <c r="G102" s="15">
        <f t="shared" si="9"/>
        <v>101.48163004374695</v>
      </c>
    </row>
    <row r="103" spans="1:7" s="10" customFormat="1" ht="18" customHeight="1" x14ac:dyDescent="0.3">
      <c r="A103" s="8"/>
      <c r="B103" s="8" t="s">
        <v>51</v>
      </c>
      <c r="C103" s="8"/>
      <c r="D103" s="9">
        <f>SUM(D104:D108)</f>
        <v>64157000</v>
      </c>
      <c r="E103" s="9">
        <f>SUM(E104:E108)</f>
        <v>64157000</v>
      </c>
      <c r="F103" s="9">
        <f t="shared" si="5"/>
        <v>0</v>
      </c>
      <c r="G103" s="15">
        <f t="shared" si="9"/>
        <v>100</v>
      </c>
    </row>
    <row r="104" spans="1:7" s="10" customFormat="1" ht="18" customHeight="1" x14ac:dyDescent="0.3">
      <c r="A104" s="8"/>
      <c r="B104" s="8"/>
      <c r="C104" s="8" t="s">
        <v>25</v>
      </c>
      <c r="D104" s="9">
        <v>51984000</v>
      </c>
      <c r="E104" s="9">
        <v>51984000</v>
      </c>
      <c r="F104" s="9">
        <f t="shared" si="5"/>
        <v>0</v>
      </c>
      <c r="G104" s="15">
        <f t="shared" si="9"/>
        <v>100</v>
      </c>
    </row>
    <row r="105" spans="1:7" s="10" customFormat="1" ht="18" customHeight="1" x14ac:dyDescent="0.3">
      <c r="A105" s="8"/>
      <c r="B105" s="8"/>
      <c r="C105" s="8" t="s">
        <v>26</v>
      </c>
      <c r="D105" s="9">
        <v>1500000</v>
      </c>
      <c r="E105" s="9">
        <v>1500000</v>
      </c>
      <c r="F105" s="9">
        <f t="shared" si="5"/>
        <v>0</v>
      </c>
      <c r="G105" s="15">
        <f t="shared" si="9"/>
        <v>100</v>
      </c>
    </row>
    <row r="106" spans="1:7" s="10" customFormat="1" ht="18" customHeight="1" x14ac:dyDescent="0.3">
      <c r="A106" s="8"/>
      <c r="B106" s="8"/>
      <c r="C106" s="8" t="s">
        <v>58</v>
      </c>
      <c r="D106" s="9">
        <v>3084000</v>
      </c>
      <c r="E106" s="9">
        <v>3084000</v>
      </c>
      <c r="F106" s="9">
        <f t="shared" si="5"/>
        <v>0</v>
      </c>
      <c r="G106" s="15">
        <f t="shared" si="9"/>
        <v>100</v>
      </c>
    </row>
    <row r="107" spans="1:7" s="10" customFormat="1" ht="18" customHeight="1" x14ac:dyDescent="0.3">
      <c r="A107" s="8"/>
      <c r="B107" s="8"/>
      <c r="C107" s="22" t="s">
        <v>28</v>
      </c>
      <c r="D107" s="9">
        <v>3000000</v>
      </c>
      <c r="E107" s="9">
        <v>3000000</v>
      </c>
      <c r="F107" s="9">
        <f t="shared" si="5"/>
        <v>0</v>
      </c>
      <c r="G107" s="15">
        <f t="shared" si="9"/>
        <v>100</v>
      </c>
    </row>
    <row r="108" spans="1:7" s="10" customFormat="1" ht="18" customHeight="1" x14ac:dyDescent="0.3">
      <c r="A108" s="8"/>
      <c r="B108" s="8"/>
      <c r="C108" s="8" t="s">
        <v>29</v>
      </c>
      <c r="D108" s="9">
        <v>4589000</v>
      </c>
      <c r="E108" s="9">
        <v>4589000</v>
      </c>
      <c r="F108" s="9">
        <f t="shared" si="5"/>
        <v>0</v>
      </c>
      <c r="G108" s="15">
        <f t="shared" si="9"/>
        <v>100</v>
      </c>
    </row>
    <row r="109" spans="1:7" s="10" customFormat="1" ht="18" customHeight="1" x14ac:dyDescent="0.3">
      <c r="A109" s="8"/>
      <c r="B109" s="8" t="s">
        <v>24</v>
      </c>
      <c r="C109" s="8"/>
      <c r="D109" s="9">
        <f>SUM(D110:D112)</f>
        <v>7760000</v>
      </c>
      <c r="E109" s="9">
        <f>SUM(E110:E112)</f>
        <v>8942000</v>
      </c>
      <c r="F109" s="9">
        <f t="shared" si="5"/>
        <v>1182000</v>
      </c>
      <c r="G109" s="15">
        <f t="shared" si="9"/>
        <v>115.23195876288659</v>
      </c>
    </row>
    <row r="110" spans="1:7" s="10" customFormat="1" ht="18" customHeight="1" x14ac:dyDescent="0.3">
      <c r="A110" s="8"/>
      <c r="B110" s="8"/>
      <c r="C110" s="8" t="s">
        <v>36</v>
      </c>
      <c r="D110" s="9">
        <v>5940000</v>
      </c>
      <c r="E110" s="9">
        <v>5940000</v>
      </c>
      <c r="F110" s="9">
        <f t="shared" ref="F110:F165" si="10">E110-D110</f>
        <v>0</v>
      </c>
      <c r="G110" s="15">
        <f t="shared" si="9"/>
        <v>100</v>
      </c>
    </row>
    <row r="111" spans="1:7" s="10" customFormat="1" ht="18" customHeight="1" x14ac:dyDescent="0.3">
      <c r="A111" s="8"/>
      <c r="B111" s="8"/>
      <c r="C111" s="8" t="s">
        <v>37</v>
      </c>
      <c r="D111" s="9">
        <v>1320000</v>
      </c>
      <c r="E111" s="9">
        <v>2502000</v>
      </c>
      <c r="F111" s="9">
        <f t="shared" si="10"/>
        <v>1182000</v>
      </c>
      <c r="G111" s="15">
        <f t="shared" si="9"/>
        <v>189.54545454545456</v>
      </c>
    </row>
    <row r="112" spans="1:7" s="10" customFormat="1" ht="18" customHeight="1" x14ac:dyDescent="0.3">
      <c r="A112" s="8"/>
      <c r="B112" s="8"/>
      <c r="C112" s="8" t="s">
        <v>38</v>
      </c>
      <c r="D112" s="9">
        <v>500000</v>
      </c>
      <c r="E112" s="9">
        <v>500000</v>
      </c>
      <c r="F112" s="9">
        <f t="shared" si="10"/>
        <v>0</v>
      </c>
      <c r="G112" s="15">
        <f t="shared" si="9"/>
        <v>100</v>
      </c>
    </row>
    <row r="113" spans="1:7" s="10" customFormat="1" ht="18" customHeight="1" x14ac:dyDescent="0.3">
      <c r="A113" s="8"/>
      <c r="B113" s="8" t="s">
        <v>31</v>
      </c>
      <c r="C113" s="8"/>
      <c r="D113" s="9">
        <f>D114</f>
        <v>860000</v>
      </c>
      <c r="E113" s="9">
        <f>E114</f>
        <v>860000</v>
      </c>
      <c r="F113" s="9">
        <f t="shared" si="10"/>
        <v>0</v>
      </c>
      <c r="G113" s="15">
        <f t="shared" si="9"/>
        <v>100</v>
      </c>
    </row>
    <row r="114" spans="1:7" s="10" customFormat="1" ht="18" customHeight="1" x14ac:dyDescent="0.3">
      <c r="A114" s="8"/>
      <c r="B114" s="8"/>
      <c r="C114" s="8" t="s">
        <v>34</v>
      </c>
      <c r="D114" s="9">
        <v>860000</v>
      </c>
      <c r="E114" s="9">
        <v>860000</v>
      </c>
      <c r="F114" s="9">
        <f t="shared" si="10"/>
        <v>0</v>
      </c>
      <c r="G114" s="15">
        <f t="shared" si="9"/>
        <v>100</v>
      </c>
    </row>
    <row r="115" spans="1:7" s="10" customFormat="1" ht="18" customHeight="1" x14ac:dyDescent="0.3">
      <c r="A115" s="8"/>
      <c r="B115" s="8" t="s">
        <v>45</v>
      </c>
      <c r="C115" s="8"/>
      <c r="D115" s="9">
        <f>SUM(D116:D119)</f>
        <v>7000000</v>
      </c>
      <c r="E115" s="9">
        <f>SUM(E116:E119)</f>
        <v>7000000</v>
      </c>
      <c r="F115" s="9">
        <f t="shared" si="10"/>
        <v>0</v>
      </c>
      <c r="G115" s="15">
        <f t="shared" si="9"/>
        <v>100</v>
      </c>
    </row>
    <row r="116" spans="1:7" s="10" customFormat="1" ht="18" customHeight="1" x14ac:dyDescent="0.3">
      <c r="A116" s="8"/>
      <c r="B116" s="8"/>
      <c r="C116" s="11" t="s">
        <v>64</v>
      </c>
      <c r="D116" s="9">
        <v>1500000</v>
      </c>
      <c r="E116" s="9">
        <v>1500000</v>
      </c>
      <c r="F116" s="9">
        <f t="shared" si="10"/>
        <v>0</v>
      </c>
      <c r="G116" s="15">
        <f t="shared" si="9"/>
        <v>100</v>
      </c>
    </row>
    <row r="117" spans="1:7" s="10" customFormat="1" ht="18" customHeight="1" x14ac:dyDescent="0.3">
      <c r="A117" s="8"/>
      <c r="B117" s="8"/>
      <c r="C117" s="8" t="s">
        <v>110</v>
      </c>
      <c r="D117" s="9">
        <v>3000000</v>
      </c>
      <c r="E117" s="9">
        <v>3000000</v>
      </c>
      <c r="F117" s="9">
        <f t="shared" si="10"/>
        <v>0</v>
      </c>
      <c r="G117" s="15">
        <v>0</v>
      </c>
    </row>
    <row r="118" spans="1:7" s="10" customFormat="1" ht="18" customHeight="1" x14ac:dyDescent="0.3">
      <c r="A118" s="8"/>
      <c r="B118" s="8"/>
      <c r="C118" s="8" t="s">
        <v>61</v>
      </c>
      <c r="D118" s="9">
        <v>1000000</v>
      </c>
      <c r="E118" s="9">
        <v>1000000</v>
      </c>
      <c r="F118" s="9">
        <f t="shared" si="10"/>
        <v>0</v>
      </c>
      <c r="G118" s="15">
        <f t="shared" si="9"/>
        <v>100</v>
      </c>
    </row>
    <row r="119" spans="1:7" s="10" customFormat="1" ht="18" customHeight="1" x14ac:dyDescent="0.3">
      <c r="A119" s="8"/>
      <c r="B119" s="8"/>
      <c r="C119" s="8" t="s">
        <v>62</v>
      </c>
      <c r="D119" s="9">
        <v>1500000</v>
      </c>
      <c r="E119" s="9">
        <v>1500000</v>
      </c>
      <c r="F119" s="9">
        <f t="shared" si="10"/>
        <v>0</v>
      </c>
      <c r="G119" s="15">
        <f t="shared" si="9"/>
        <v>100</v>
      </c>
    </row>
    <row r="120" spans="1:7" x14ac:dyDescent="0.3">
      <c r="A120" s="8" t="s">
        <v>66</v>
      </c>
      <c r="B120" s="8"/>
      <c r="C120" s="8"/>
      <c r="D120" s="32">
        <f>D121+D124+D127+D130+D133+D136+D139+D142+D145+D148+D151+D154</f>
        <v>1074964000</v>
      </c>
      <c r="E120" s="32">
        <f>E121+E124+E127+E130+E133+E136+E139+E142+E145+E148+E151+E154</f>
        <v>1074964000</v>
      </c>
      <c r="F120" s="32">
        <f t="shared" si="10"/>
        <v>0</v>
      </c>
      <c r="G120" s="15">
        <f t="shared" si="9"/>
        <v>100</v>
      </c>
    </row>
    <row r="121" spans="1:7" x14ac:dyDescent="0.3">
      <c r="A121" s="8"/>
      <c r="B121" s="8" t="s">
        <v>67</v>
      </c>
      <c r="C121" s="8"/>
      <c r="D121" s="9">
        <f>D122+D123</f>
        <v>54365000</v>
      </c>
      <c r="E121" s="9">
        <f>E122+E123</f>
        <v>54365000</v>
      </c>
      <c r="F121" s="9">
        <f t="shared" si="10"/>
        <v>0</v>
      </c>
      <c r="G121" s="15">
        <f t="shared" si="9"/>
        <v>100</v>
      </c>
    </row>
    <row r="122" spans="1:7" x14ac:dyDescent="0.3">
      <c r="A122" s="8"/>
      <c r="B122" s="8"/>
      <c r="C122" s="8" t="s">
        <v>51</v>
      </c>
      <c r="D122" s="9">
        <v>43665000</v>
      </c>
      <c r="E122" s="9">
        <v>43665000</v>
      </c>
      <c r="F122" s="9">
        <f t="shared" si="10"/>
        <v>0</v>
      </c>
      <c r="G122" s="15">
        <f t="shared" si="9"/>
        <v>100</v>
      </c>
    </row>
    <row r="123" spans="1:7" x14ac:dyDescent="0.3">
      <c r="A123" s="8"/>
      <c r="B123" s="8"/>
      <c r="C123" s="8" t="s">
        <v>24</v>
      </c>
      <c r="D123" s="9">
        <v>10700000</v>
      </c>
      <c r="E123" s="9">
        <v>10700000</v>
      </c>
      <c r="F123" s="9">
        <f t="shared" si="10"/>
        <v>0</v>
      </c>
      <c r="G123" s="15">
        <f t="shared" si="9"/>
        <v>100</v>
      </c>
    </row>
    <row r="124" spans="1:7" x14ac:dyDescent="0.3">
      <c r="A124" s="8"/>
      <c r="B124" s="8" t="s">
        <v>92</v>
      </c>
      <c r="C124" s="8"/>
      <c r="D124" s="9">
        <f>D125+D126</f>
        <v>66704000</v>
      </c>
      <c r="E124" s="9">
        <f>E125+E126</f>
        <v>66704000</v>
      </c>
      <c r="F124" s="9">
        <f t="shared" si="10"/>
        <v>0</v>
      </c>
      <c r="G124" s="15">
        <f t="shared" si="9"/>
        <v>100</v>
      </c>
    </row>
    <row r="125" spans="1:7" x14ac:dyDescent="0.3">
      <c r="A125" s="8"/>
      <c r="B125" s="8"/>
      <c r="C125" s="8" t="s">
        <v>51</v>
      </c>
      <c r="D125" s="9">
        <v>57704000</v>
      </c>
      <c r="E125" s="9">
        <v>57704000</v>
      </c>
      <c r="F125" s="9">
        <f t="shared" si="10"/>
        <v>0</v>
      </c>
      <c r="G125" s="15">
        <f t="shared" si="9"/>
        <v>100</v>
      </c>
    </row>
    <row r="126" spans="1:7" x14ac:dyDescent="0.3">
      <c r="A126" s="8"/>
      <c r="B126" s="8"/>
      <c r="C126" s="8" t="s">
        <v>24</v>
      </c>
      <c r="D126" s="9">
        <v>9000000</v>
      </c>
      <c r="E126" s="9">
        <v>9000000</v>
      </c>
      <c r="F126" s="9">
        <f t="shared" si="10"/>
        <v>0</v>
      </c>
      <c r="G126" s="15">
        <f t="shared" ref="G126" si="11">E126/D126*100</f>
        <v>100</v>
      </c>
    </row>
    <row r="127" spans="1:7" x14ac:dyDescent="0.3">
      <c r="A127" s="8"/>
      <c r="B127" s="8" t="s">
        <v>68</v>
      </c>
      <c r="C127" s="8"/>
      <c r="D127" s="9">
        <f>D128+D129</f>
        <v>23571000</v>
      </c>
      <c r="E127" s="9">
        <f>E128+E129</f>
        <v>23571000</v>
      </c>
      <c r="F127" s="9">
        <f t="shared" si="10"/>
        <v>0</v>
      </c>
      <c r="G127" s="15">
        <f t="shared" ref="G127:G161" si="12">E127/D127*100</f>
        <v>100</v>
      </c>
    </row>
    <row r="128" spans="1:7" x14ac:dyDescent="0.3">
      <c r="A128" s="8"/>
      <c r="B128" s="8"/>
      <c r="C128" s="8" t="s">
        <v>51</v>
      </c>
      <c r="D128" s="9">
        <v>23071000</v>
      </c>
      <c r="E128" s="9">
        <v>23071000</v>
      </c>
      <c r="F128" s="9">
        <f t="shared" si="10"/>
        <v>0</v>
      </c>
      <c r="G128" s="15">
        <f t="shared" si="12"/>
        <v>100</v>
      </c>
    </row>
    <row r="129" spans="1:7" x14ac:dyDescent="0.3">
      <c r="A129" s="8"/>
      <c r="B129" s="8"/>
      <c r="C129" s="8" t="s">
        <v>24</v>
      </c>
      <c r="D129" s="9">
        <v>500000</v>
      </c>
      <c r="E129" s="9">
        <v>500000</v>
      </c>
      <c r="F129" s="9">
        <f t="shared" si="10"/>
        <v>0</v>
      </c>
      <c r="G129" s="15">
        <f t="shared" si="12"/>
        <v>100</v>
      </c>
    </row>
    <row r="130" spans="1:7" x14ac:dyDescent="0.3">
      <c r="A130" s="8"/>
      <c r="B130" s="8" t="s">
        <v>69</v>
      </c>
      <c r="C130" s="8"/>
      <c r="D130" s="9">
        <f>D131+D132</f>
        <v>80314000</v>
      </c>
      <c r="E130" s="9">
        <f>E131+E132</f>
        <v>80314000</v>
      </c>
      <c r="F130" s="9">
        <f t="shared" si="10"/>
        <v>0</v>
      </c>
      <c r="G130" s="15">
        <f t="shared" si="12"/>
        <v>100</v>
      </c>
    </row>
    <row r="131" spans="1:7" x14ac:dyDescent="0.3">
      <c r="A131" s="8"/>
      <c r="B131" s="8"/>
      <c r="C131" s="8" t="s">
        <v>51</v>
      </c>
      <c r="D131" s="9">
        <v>64514000</v>
      </c>
      <c r="E131" s="9">
        <v>64514000</v>
      </c>
      <c r="F131" s="9">
        <f t="shared" si="10"/>
        <v>0</v>
      </c>
      <c r="G131" s="15">
        <f t="shared" si="12"/>
        <v>100</v>
      </c>
    </row>
    <row r="132" spans="1:7" x14ac:dyDescent="0.3">
      <c r="A132" s="8"/>
      <c r="B132" s="8"/>
      <c r="C132" s="8" t="s">
        <v>24</v>
      </c>
      <c r="D132" s="9">
        <v>15800000</v>
      </c>
      <c r="E132" s="9">
        <v>15800000</v>
      </c>
      <c r="F132" s="9">
        <f t="shared" si="10"/>
        <v>0</v>
      </c>
      <c r="G132" s="15">
        <f t="shared" si="12"/>
        <v>100</v>
      </c>
    </row>
    <row r="133" spans="1:7" x14ac:dyDescent="0.3">
      <c r="A133" s="8"/>
      <c r="B133" s="8" t="s">
        <v>93</v>
      </c>
      <c r="C133" s="8"/>
      <c r="D133" s="9">
        <f>D134+D135</f>
        <v>111540000</v>
      </c>
      <c r="E133" s="9">
        <f>E134+E135</f>
        <v>111540000</v>
      </c>
      <c r="F133" s="9">
        <f t="shared" si="10"/>
        <v>0</v>
      </c>
      <c r="G133" s="15">
        <f t="shared" si="12"/>
        <v>100</v>
      </c>
    </row>
    <row r="134" spans="1:7" x14ac:dyDescent="0.3">
      <c r="A134" s="8"/>
      <c r="B134" s="8"/>
      <c r="C134" s="8" t="s">
        <v>51</v>
      </c>
      <c r="D134" s="9">
        <v>104240000</v>
      </c>
      <c r="E134" s="9">
        <v>104240000</v>
      </c>
      <c r="F134" s="9">
        <f t="shared" si="10"/>
        <v>0</v>
      </c>
      <c r="G134" s="15">
        <f t="shared" si="12"/>
        <v>100</v>
      </c>
    </row>
    <row r="135" spans="1:7" x14ac:dyDescent="0.3">
      <c r="A135" s="8"/>
      <c r="B135" s="8"/>
      <c r="C135" s="8" t="s">
        <v>24</v>
      </c>
      <c r="D135" s="9">
        <v>7300000</v>
      </c>
      <c r="E135" s="9">
        <v>7300000</v>
      </c>
      <c r="F135" s="9">
        <f t="shared" si="10"/>
        <v>0</v>
      </c>
      <c r="G135" s="15">
        <f t="shared" si="12"/>
        <v>100</v>
      </c>
    </row>
    <row r="136" spans="1:7" x14ac:dyDescent="0.3">
      <c r="A136" s="8"/>
      <c r="B136" s="11" t="s">
        <v>70</v>
      </c>
      <c r="C136" s="8"/>
      <c r="D136" s="9">
        <f>D137+D138</f>
        <v>80066000</v>
      </c>
      <c r="E136" s="9">
        <f>E137+E138</f>
        <v>80066000</v>
      </c>
      <c r="F136" s="9">
        <f t="shared" si="10"/>
        <v>0</v>
      </c>
      <c r="G136" s="15">
        <f t="shared" si="12"/>
        <v>100</v>
      </c>
    </row>
    <row r="137" spans="1:7" x14ac:dyDescent="0.3">
      <c r="A137" s="8"/>
      <c r="B137" s="8"/>
      <c r="C137" s="8" t="s">
        <v>51</v>
      </c>
      <c r="D137" s="9">
        <v>72966000</v>
      </c>
      <c r="E137" s="9">
        <v>72966000</v>
      </c>
      <c r="F137" s="9">
        <f t="shared" si="10"/>
        <v>0</v>
      </c>
      <c r="G137" s="15">
        <f t="shared" si="12"/>
        <v>100</v>
      </c>
    </row>
    <row r="138" spans="1:7" x14ac:dyDescent="0.3">
      <c r="A138" s="8"/>
      <c r="B138" s="8"/>
      <c r="C138" s="8" t="s">
        <v>24</v>
      </c>
      <c r="D138" s="9">
        <v>7100000</v>
      </c>
      <c r="E138" s="9">
        <v>7100000</v>
      </c>
      <c r="F138" s="9">
        <f t="shared" si="10"/>
        <v>0</v>
      </c>
      <c r="G138" s="15">
        <f t="shared" si="12"/>
        <v>100</v>
      </c>
    </row>
    <row r="139" spans="1:7" x14ac:dyDescent="0.3">
      <c r="A139" s="8"/>
      <c r="B139" s="24" t="s">
        <v>71</v>
      </c>
      <c r="C139" s="8"/>
      <c r="D139" s="9">
        <f>D140+D141</f>
        <v>111640000</v>
      </c>
      <c r="E139" s="9">
        <f>E140+E141</f>
        <v>111640000</v>
      </c>
      <c r="F139" s="9">
        <f t="shared" si="10"/>
        <v>0</v>
      </c>
      <c r="G139" s="15">
        <f t="shared" si="12"/>
        <v>100</v>
      </c>
    </row>
    <row r="140" spans="1:7" x14ac:dyDescent="0.3">
      <c r="A140" s="8"/>
      <c r="B140" s="8"/>
      <c r="C140" s="8" t="s">
        <v>51</v>
      </c>
      <c r="D140" s="9">
        <v>104240000</v>
      </c>
      <c r="E140" s="9">
        <v>104240000</v>
      </c>
      <c r="F140" s="9">
        <f t="shared" si="10"/>
        <v>0</v>
      </c>
      <c r="G140" s="15">
        <f t="shared" si="12"/>
        <v>100</v>
      </c>
    </row>
    <row r="141" spans="1:7" x14ac:dyDescent="0.3">
      <c r="A141" s="8"/>
      <c r="B141" s="8"/>
      <c r="C141" s="8" t="s">
        <v>24</v>
      </c>
      <c r="D141" s="9">
        <v>7400000</v>
      </c>
      <c r="E141" s="9">
        <v>7400000</v>
      </c>
      <c r="F141" s="9">
        <f t="shared" si="10"/>
        <v>0</v>
      </c>
      <c r="G141" s="15">
        <f t="shared" si="12"/>
        <v>100</v>
      </c>
    </row>
    <row r="142" spans="1:7" x14ac:dyDescent="0.3">
      <c r="A142" s="8"/>
      <c r="B142" s="24" t="s">
        <v>94</v>
      </c>
      <c r="C142" s="8"/>
      <c r="D142" s="9">
        <f>D143+D144</f>
        <v>82204000</v>
      </c>
      <c r="E142" s="9">
        <f>E143+E144</f>
        <v>82204000</v>
      </c>
      <c r="F142" s="9">
        <f t="shared" si="10"/>
        <v>0</v>
      </c>
      <c r="G142" s="15">
        <f t="shared" si="12"/>
        <v>100</v>
      </c>
    </row>
    <row r="143" spans="1:7" x14ac:dyDescent="0.3">
      <c r="A143" s="8"/>
      <c r="B143" s="8"/>
      <c r="C143" s="8" t="s">
        <v>51</v>
      </c>
      <c r="D143" s="9">
        <v>57704000</v>
      </c>
      <c r="E143" s="9">
        <v>57704000</v>
      </c>
      <c r="F143" s="9">
        <f t="shared" si="10"/>
        <v>0</v>
      </c>
      <c r="G143" s="15">
        <f t="shared" si="12"/>
        <v>100</v>
      </c>
    </row>
    <row r="144" spans="1:7" x14ac:dyDescent="0.3">
      <c r="A144" s="8"/>
      <c r="B144" s="8"/>
      <c r="C144" s="8" t="s">
        <v>24</v>
      </c>
      <c r="D144" s="9">
        <v>24500000</v>
      </c>
      <c r="E144" s="9">
        <v>24500000</v>
      </c>
      <c r="F144" s="9">
        <f t="shared" si="10"/>
        <v>0</v>
      </c>
      <c r="G144" s="15">
        <f t="shared" si="12"/>
        <v>100</v>
      </c>
    </row>
    <row r="145" spans="1:7" x14ac:dyDescent="0.3">
      <c r="A145" s="8"/>
      <c r="B145" s="8" t="s">
        <v>95</v>
      </c>
      <c r="C145" s="8"/>
      <c r="D145" s="9">
        <f>D146+D147</f>
        <v>51867000</v>
      </c>
      <c r="E145" s="9">
        <f>E146+E147</f>
        <v>51867000</v>
      </c>
      <c r="F145" s="9">
        <f t="shared" si="10"/>
        <v>0</v>
      </c>
      <c r="G145" s="15">
        <f t="shared" si="12"/>
        <v>100</v>
      </c>
    </row>
    <row r="146" spans="1:7" x14ac:dyDescent="0.3">
      <c r="A146" s="8"/>
      <c r="B146" s="8"/>
      <c r="C146" s="8" t="s">
        <v>51</v>
      </c>
      <c r="D146" s="9">
        <v>41867000</v>
      </c>
      <c r="E146" s="9">
        <v>41867000</v>
      </c>
      <c r="F146" s="9">
        <f t="shared" si="10"/>
        <v>0</v>
      </c>
      <c r="G146" s="15">
        <f t="shared" si="12"/>
        <v>100</v>
      </c>
    </row>
    <row r="147" spans="1:7" x14ac:dyDescent="0.3">
      <c r="A147" s="8"/>
      <c r="B147" s="8"/>
      <c r="C147" s="8" t="s">
        <v>24</v>
      </c>
      <c r="D147" s="9">
        <v>10000000</v>
      </c>
      <c r="E147" s="9">
        <v>10000000</v>
      </c>
      <c r="F147" s="9">
        <f t="shared" si="10"/>
        <v>0</v>
      </c>
      <c r="G147" s="15">
        <f t="shared" si="12"/>
        <v>100</v>
      </c>
    </row>
    <row r="148" spans="1:7" x14ac:dyDescent="0.3">
      <c r="A148" s="8"/>
      <c r="B148" s="8" t="s">
        <v>72</v>
      </c>
      <c r="C148" s="8"/>
      <c r="D148" s="9">
        <f>D149+D150</f>
        <v>165960000</v>
      </c>
      <c r="E148" s="9">
        <f>E149+E150</f>
        <v>165960000</v>
      </c>
      <c r="F148" s="9">
        <f t="shared" si="10"/>
        <v>0</v>
      </c>
      <c r="G148" s="15">
        <f t="shared" si="12"/>
        <v>100</v>
      </c>
    </row>
    <row r="149" spans="1:7" x14ac:dyDescent="0.3">
      <c r="A149" s="8"/>
      <c r="B149" s="8"/>
      <c r="C149" s="8" t="s">
        <v>51</v>
      </c>
      <c r="D149" s="9">
        <v>156360000</v>
      </c>
      <c r="E149" s="9">
        <v>156360000</v>
      </c>
      <c r="F149" s="9">
        <f t="shared" si="10"/>
        <v>0</v>
      </c>
      <c r="G149" s="15">
        <f t="shared" si="12"/>
        <v>100</v>
      </c>
    </row>
    <row r="150" spans="1:7" x14ac:dyDescent="0.3">
      <c r="A150" s="8"/>
      <c r="B150" s="8"/>
      <c r="C150" s="8" t="s">
        <v>24</v>
      </c>
      <c r="D150" s="9">
        <v>9600000</v>
      </c>
      <c r="E150" s="9">
        <v>9600000</v>
      </c>
      <c r="F150" s="9">
        <f t="shared" si="10"/>
        <v>0</v>
      </c>
      <c r="G150" s="15">
        <f t="shared" si="12"/>
        <v>100</v>
      </c>
    </row>
    <row r="151" spans="1:7" x14ac:dyDescent="0.3">
      <c r="A151" s="8"/>
      <c r="B151" s="8" t="s">
        <v>73</v>
      </c>
      <c r="C151" s="8"/>
      <c r="D151" s="9">
        <f>D152+D153</f>
        <v>215917000</v>
      </c>
      <c r="E151" s="9">
        <f>E152+E153</f>
        <v>215917000</v>
      </c>
      <c r="F151" s="9">
        <f t="shared" si="10"/>
        <v>0</v>
      </c>
      <c r="G151" s="15">
        <f t="shared" si="12"/>
        <v>100</v>
      </c>
    </row>
    <row r="152" spans="1:7" x14ac:dyDescent="0.3">
      <c r="A152" s="8"/>
      <c r="B152" s="8"/>
      <c r="C152" s="8" t="s">
        <v>51</v>
      </c>
      <c r="D152" s="9">
        <v>202067000</v>
      </c>
      <c r="E152" s="9">
        <v>202067000</v>
      </c>
      <c r="F152" s="9">
        <f t="shared" si="10"/>
        <v>0</v>
      </c>
      <c r="G152" s="15">
        <f t="shared" si="12"/>
        <v>100</v>
      </c>
    </row>
    <row r="153" spans="1:7" x14ac:dyDescent="0.3">
      <c r="A153" s="8"/>
      <c r="B153" s="11"/>
      <c r="C153" s="8" t="s">
        <v>24</v>
      </c>
      <c r="D153" s="9">
        <v>13850000</v>
      </c>
      <c r="E153" s="9">
        <v>13850000</v>
      </c>
      <c r="F153" s="9">
        <f t="shared" si="10"/>
        <v>0</v>
      </c>
      <c r="G153" s="15">
        <f t="shared" si="12"/>
        <v>100</v>
      </c>
    </row>
    <row r="154" spans="1:7" x14ac:dyDescent="0.3">
      <c r="A154" s="8"/>
      <c r="B154" s="11" t="s">
        <v>74</v>
      </c>
      <c r="C154" s="8"/>
      <c r="D154" s="9">
        <f>D155+D156</f>
        <v>30816000</v>
      </c>
      <c r="E154" s="9">
        <f>E155+E156</f>
        <v>30816000</v>
      </c>
      <c r="F154" s="9">
        <f t="shared" si="10"/>
        <v>0</v>
      </c>
      <c r="G154" s="15">
        <f t="shared" si="12"/>
        <v>100</v>
      </c>
    </row>
    <row r="155" spans="1:7" x14ac:dyDescent="0.3">
      <c r="A155" s="8"/>
      <c r="B155" s="11"/>
      <c r="C155" s="8" t="s">
        <v>51</v>
      </c>
      <c r="D155" s="9">
        <v>30316000</v>
      </c>
      <c r="E155" s="9">
        <v>30316000</v>
      </c>
      <c r="F155" s="9">
        <f t="shared" si="10"/>
        <v>0</v>
      </c>
      <c r="G155" s="15">
        <f t="shared" si="12"/>
        <v>100</v>
      </c>
    </row>
    <row r="156" spans="1:7" x14ac:dyDescent="0.3">
      <c r="A156" s="8"/>
      <c r="B156" s="11"/>
      <c r="C156" s="8" t="s">
        <v>108</v>
      </c>
      <c r="D156" s="9">
        <v>500000</v>
      </c>
      <c r="E156" s="9">
        <v>500000</v>
      </c>
      <c r="F156" s="9">
        <f t="shared" si="10"/>
        <v>0</v>
      </c>
      <c r="G156" s="15">
        <f t="shared" si="12"/>
        <v>100</v>
      </c>
    </row>
    <row r="157" spans="1:7" ht="21" x14ac:dyDescent="0.3">
      <c r="A157" s="25" t="s">
        <v>76</v>
      </c>
      <c r="B157" s="11"/>
      <c r="C157" s="18"/>
      <c r="D157" s="9">
        <f>D158</f>
        <v>150000000</v>
      </c>
      <c r="E157" s="9">
        <f>E158</f>
        <v>150000000</v>
      </c>
      <c r="F157" s="9">
        <f t="shared" si="10"/>
        <v>0</v>
      </c>
      <c r="G157" s="15">
        <f t="shared" ref="G157:G158" si="13">E157/D157*100</f>
        <v>100</v>
      </c>
    </row>
    <row r="158" spans="1:7" ht="21" x14ac:dyDescent="0.3">
      <c r="A158" s="8"/>
      <c r="B158" s="25" t="s">
        <v>76</v>
      </c>
      <c r="C158" s="18"/>
      <c r="D158" s="9">
        <f>D159</f>
        <v>150000000</v>
      </c>
      <c r="E158" s="9">
        <f>E159</f>
        <v>150000000</v>
      </c>
      <c r="F158" s="9">
        <f t="shared" si="10"/>
        <v>0</v>
      </c>
      <c r="G158" s="15">
        <f t="shared" si="13"/>
        <v>100</v>
      </c>
    </row>
    <row r="159" spans="1:7" ht="21" x14ac:dyDescent="0.3">
      <c r="A159" s="8"/>
      <c r="B159" s="11"/>
      <c r="C159" s="25" t="s">
        <v>76</v>
      </c>
      <c r="D159" s="9">
        <v>150000000</v>
      </c>
      <c r="E159" s="9">
        <v>150000000</v>
      </c>
      <c r="F159" s="9">
        <f t="shared" si="10"/>
        <v>0</v>
      </c>
      <c r="G159" s="15">
        <f t="shared" si="12"/>
        <v>100</v>
      </c>
    </row>
    <row r="160" spans="1:7" s="10" customFormat="1" ht="18" customHeight="1" x14ac:dyDescent="0.3">
      <c r="A160" s="8" t="s">
        <v>54</v>
      </c>
      <c r="B160" s="8"/>
      <c r="C160" s="8"/>
      <c r="D160" s="9">
        <f>D161</f>
        <v>1400000</v>
      </c>
      <c r="E160" s="9">
        <f>E161</f>
        <v>12731625</v>
      </c>
      <c r="F160" s="9">
        <f t="shared" si="10"/>
        <v>11331625</v>
      </c>
      <c r="G160" s="15">
        <f t="shared" si="12"/>
        <v>909.40178571428567</v>
      </c>
    </row>
    <row r="161" spans="1:7" s="10" customFormat="1" ht="18" customHeight="1" x14ac:dyDescent="0.3">
      <c r="A161" s="8"/>
      <c r="B161" s="8" t="s">
        <v>54</v>
      </c>
      <c r="C161" s="8"/>
      <c r="D161" s="9">
        <f>D162</f>
        <v>1400000</v>
      </c>
      <c r="E161" s="9">
        <f>E162</f>
        <v>12731625</v>
      </c>
      <c r="F161" s="9">
        <f t="shared" si="10"/>
        <v>11331625</v>
      </c>
      <c r="G161" s="15">
        <f t="shared" si="12"/>
        <v>909.40178571428567</v>
      </c>
    </row>
    <row r="162" spans="1:7" s="10" customFormat="1" ht="18" customHeight="1" x14ac:dyDescent="0.3">
      <c r="A162" s="8"/>
      <c r="B162" s="8"/>
      <c r="C162" s="8" t="s">
        <v>54</v>
      </c>
      <c r="D162" s="9">
        <f>800000+600000</f>
        <v>1400000</v>
      </c>
      <c r="E162" s="9">
        <f>4567625+8164000</f>
        <v>12731625</v>
      </c>
      <c r="F162" s="9">
        <f t="shared" si="10"/>
        <v>11331625</v>
      </c>
      <c r="G162" s="15">
        <f t="shared" ref="G162:G168" si="14">E162/D162*100</f>
        <v>909.40178571428567</v>
      </c>
    </row>
    <row r="163" spans="1:7" s="10" customFormat="1" ht="18" customHeight="1" x14ac:dyDescent="0.3">
      <c r="A163" s="8" t="s">
        <v>55</v>
      </c>
      <c r="B163" s="8"/>
      <c r="C163" s="8"/>
      <c r="D163" s="9">
        <f>D164</f>
        <v>600000</v>
      </c>
      <c r="E163" s="9">
        <f>E164</f>
        <v>550000</v>
      </c>
      <c r="F163" s="9">
        <f t="shared" si="10"/>
        <v>-50000</v>
      </c>
      <c r="G163" s="15">
        <f t="shared" si="14"/>
        <v>91.666666666666657</v>
      </c>
    </row>
    <row r="164" spans="1:7" s="10" customFormat="1" ht="18" customHeight="1" x14ac:dyDescent="0.3">
      <c r="A164" s="8"/>
      <c r="B164" s="8" t="s">
        <v>55</v>
      </c>
      <c r="C164" s="11"/>
      <c r="D164" s="9">
        <f>D165</f>
        <v>600000</v>
      </c>
      <c r="E164" s="9">
        <f>E165</f>
        <v>550000</v>
      </c>
      <c r="F164" s="9">
        <f t="shared" si="10"/>
        <v>-50000</v>
      </c>
      <c r="G164" s="15">
        <f t="shared" si="14"/>
        <v>91.666666666666657</v>
      </c>
    </row>
    <row r="165" spans="1:7" s="10" customFormat="1" ht="18" customHeight="1" x14ac:dyDescent="0.3">
      <c r="A165" s="8"/>
      <c r="B165" s="8"/>
      <c r="C165" s="8" t="s">
        <v>55</v>
      </c>
      <c r="D165" s="9">
        <f>100000+100000+100000+300000</f>
        <v>600000</v>
      </c>
      <c r="E165" s="9">
        <f>50000+100000+100000+300000</f>
        <v>550000</v>
      </c>
      <c r="F165" s="9">
        <f t="shared" si="10"/>
        <v>-50000</v>
      </c>
      <c r="G165" s="15">
        <f t="shared" si="14"/>
        <v>91.666666666666657</v>
      </c>
    </row>
    <row r="166" spans="1:7" s="10" customFormat="1" ht="18" customHeight="1" x14ac:dyDescent="0.3">
      <c r="A166" s="8" t="s">
        <v>56</v>
      </c>
      <c r="B166" s="8"/>
      <c r="C166" s="8"/>
      <c r="D166" s="9">
        <f>D167</f>
        <v>5549000</v>
      </c>
      <c r="E166" s="9">
        <f>E167</f>
        <v>4402569</v>
      </c>
      <c r="F166" s="9">
        <f t="shared" ref="F166:F168" si="15">E166-D166</f>
        <v>-1146431</v>
      </c>
      <c r="G166" s="15">
        <f t="shared" ref="G166" si="16">E166/D166*100</f>
        <v>79.339863038385289</v>
      </c>
    </row>
    <row r="167" spans="1:7" s="10" customFormat="1" ht="18" customHeight="1" x14ac:dyDescent="0.3">
      <c r="A167" s="8"/>
      <c r="B167" s="8" t="s">
        <v>56</v>
      </c>
      <c r="C167" s="8"/>
      <c r="D167" s="9">
        <f>D168</f>
        <v>5549000</v>
      </c>
      <c r="E167" s="9">
        <f>E168</f>
        <v>4402569</v>
      </c>
      <c r="F167" s="9">
        <f t="shared" si="15"/>
        <v>-1146431</v>
      </c>
      <c r="G167" s="15">
        <f t="shared" si="14"/>
        <v>79.339863038385289</v>
      </c>
    </row>
    <row r="168" spans="1:7" s="10" customFormat="1" ht="18" customHeight="1" x14ac:dyDescent="0.3">
      <c r="A168" s="8"/>
      <c r="B168" s="8"/>
      <c r="C168" s="8" t="s">
        <v>56</v>
      </c>
      <c r="D168" s="9">
        <f>50000+5362000+137000</f>
        <v>5549000</v>
      </c>
      <c r="E168" s="9">
        <f>100000+3004099+1298470</f>
        <v>4402569</v>
      </c>
      <c r="F168" s="9">
        <f t="shared" si="15"/>
        <v>-1146431</v>
      </c>
      <c r="G168" s="15">
        <f t="shared" si="14"/>
        <v>79.339863038385289</v>
      </c>
    </row>
    <row r="169" spans="1:7" s="10" customFormat="1" ht="18" customHeight="1" x14ac:dyDescent="0.3">
      <c r="A169" s="8"/>
      <c r="B169" s="8"/>
      <c r="C169" s="8"/>
      <c r="D169" s="9"/>
      <c r="E169" s="9"/>
      <c r="F169" s="9"/>
      <c r="G169" s="15"/>
    </row>
    <row r="170" spans="1:7" s="10" customFormat="1" ht="18" customHeight="1" x14ac:dyDescent="0.3">
      <c r="A170" s="8"/>
      <c r="B170" s="8"/>
      <c r="C170" s="8"/>
      <c r="D170" s="9"/>
      <c r="E170" s="9"/>
      <c r="F170" s="9"/>
      <c r="G170" s="15"/>
    </row>
    <row r="171" spans="1:7" s="10" customFormat="1" ht="18" customHeight="1" x14ac:dyDescent="0.3">
      <c r="A171" s="8"/>
      <c r="B171" s="8"/>
      <c r="C171" s="8"/>
      <c r="D171" s="9"/>
      <c r="E171" s="9"/>
      <c r="F171" s="9"/>
      <c r="G171" s="15"/>
    </row>
    <row r="172" spans="1:7" s="10" customFormat="1" ht="18" customHeight="1" x14ac:dyDescent="0.3">
      <c r="A172" s="8"/>
      <c r="B172" s="8"/>
      <c r="C172" s="8"/>
      <c r="D172" s="9"/>
      <c r="E172" s="9"/>
      <c r="F172" s="9"/>
      <c r="G172" s="15"/>
    </row>
    <row r="173" spans="1:7" s="10" customFormat="1" ht="18" customHeight="1" x14ac:dyDescent="0.3">
      <c r="A173" s="8"/>
      <c r="B173" s="8"/>
      <c r="C173" s="8"/>
      <c r="D173" s="9"/>
      <c r="E173" s="9"/>
      <c r="F173" s="9"/>
      <c r="G173" s="15"/>
    </row>
    <row r="174" spans="1:7" s="10" customFormat="1" ht="18" customHeight="1" x14ac:dyDescent="0.3">
      <c r="A174" s="8"/>
      <c r="B174" s="8"/>
      <c r="C174" s="8"/>
      <c r="D174" s="9"/>
      <c r="E174" s="9"/>
      <c r="F174" s="9"/>
      <c r="G174" s="15"/>
    </row>
    <row r="175" spans="1:7" s="10" customFormat="1" ht="18" customHeight="1" x14ac:dyDescent="0.3">
      <c r="A175" s="8"/>
      <c r="B175" s="8"/>
      <c r="C175" s="8"/>
      <c r="D175" s="9"/>
      <c r="E175" s="9"/>
      <c r="F175" s="9"/>
      <c r="G175" s="15"/>
    </row>
    <row r="176" spans="1:7" s="10" customFormat="1" ht="18" customHeight="1" x14ac:dyDescent="0.3">
      <c r="A176" s="8"/>
      <c r="B176" s="8"/>
      <c r="C176" s="8"/>
      <c r="D176" s="9"/>
      <c r="E176" s="9"/>
      <c r="F176" s="9"/>
      <c r="G176" s="15"/>
    </row>
    <row r="177" spans="1:7" s="10" customFormat="1" ht="18" customHeight="1" x14ac:dyDescent="0.3">
      <c r="A177" s="8"/>
      <c r="B177" s="8"/>
      <c r="C177" s="8"/>
      <c r="D177" s="9"/>
      <c r="E177" s="9"/>
      <c r="F177" s="9"/>
      <c r="G177" s="15"/>
    </row>
    <row r="178" spans="1:7" s="10" customFormat="1" ht="18" customHeight="1" x14ac:dyDescent="0.3">
      <c r="A178" s="8"/>
      <c r="B178" s="8"/>
      <c r="C178" s="8"/>
      <c r="D178" s="9"/>
      <c r="E178" s="9"/>
      <c r="F178" s="9"/>
      <c r="G178" s="15"/>
    </row>
    <row r="179" spans="1:7" s="10" customFormat="1" ht="18" customHeight="1" x14ac:dyDescent="0.3">
      <c r="A179" s="8"/>
      <c r="B179" s="8"/>
      <c r="C179" s="8"/>
      <c r="D179" s="9"/>
      <c r="E179" s="9"/>
      <c r="F179" s="9"/>
      <c r="G179" s="15"/>
    </row>
    <row r="180" spans="1:7" s="10" customFormat="1" ht="18" customHeight="1" x14ac:dyDescent="0.3">
      <c r="A180" s="8"/>
      <c r="B180" s="8"/>
      <c r="C180" s="8"/>
      <c r="D180" s="9"/>
      <c r="E180" s="9"/>
      <c r="F180" s="9"/>
      <c r="G180" s="15"/>
    </row>
    <row r="181" spans="1:7" s="10" customFormat="1" ht="18" customHeight="1" x14ac:dyDescent="0.3">
      <c r="A181" s="8"/>
      <c r="B181" s="8"/>
      <c r="C181" s="8"/>
      <c r="D181" s="9"/>
      <c r="E181" s="9"/>
      <c r="F181" s="9"/>
      <c r="G181" s="15"/>
    </row>
    <row r="182" spans="1:7" s="10" customFormat="1" ht="18" customHeight="1" x14ac:dyDescent="0.3">
      <c r="A182" s="8"/>
      <c r="B182" s="8"/>
      <c r="C182" s="8"/>
      <c r="D182" s="9"/>
      <c r="E182" s="9"/>
      <c r="F182" s="9"/>
      <c r="G182" s="15"/>
    </row>
    <row r="183" spans="1:7" s="10" customFormat="1" ht="18" customHeight="1" x14ac:dyDescent="0.3">
      <c r="A183" s="8"/>
      <c r="B183" s="8"/>
      <c r="C183" s="8"/>
      <c r="D183" s="9"/>
      <c r="E183" s="9"/>
      <c r="F183" s="9"/>
      <c r="G183" s="15"/>
    </row>
    <row r="184" spans="1:7" s="10" customFormat="1" ht="18" customHeight="1" x14ac:dyDescent="0.3">
      <c r="A184" s="8"/>
      <c r="B184" s="8"/>
      <c r="C184" s="8"/>
      <c r="D184" s="9"/>
      <c r="E184" s="9"/>
      <c r="F184" s="9"/>
      <c r="G184" s="15"/>
    </row>
    <row r="185" spans="1:7" s="10" customFormat="1" ht="18" customHeight="1" x14ac:dyDescent="0.3">
      <c r="A185" s="8"/>
      <c r="B185" s="8"/>
      <c r="C185" s="8"/>
      <c r="D185" s="9"/>
      <c r="E185" s="9"/>
      <c r="F185" s="9"/>
      <c r="G185" s="15"/>
    </row>
    <row r="186" spans="1:7" s="10" customFormat="1" ht="18" customHeight="1" x14ac:dyDescent="0.3">
      <c r="A186" s="8"/>
      <c r="B186" s="8"/>
      <c r="C186" s="8"/>
      <c r="D186" s="9"/>
      <c r="E186" s="9"/>
      <c r="F186" s="9"/>
      <c r="G186" s="15"/>
    </row>
    <row r="187" spans="1:7" s="10" customFormat="1" ht="18" customHeight="1" x14ac:dyDescent="0.3">
      <c r="A187" s="8"/>
      <c r="B187" s="8"/>
      <c r="C187" s="8"/>
      <c r="D187" s="9"/>
      <c r="E187" s="9"/>
      <c r="F187" s="9"/>
      <c r="G187" s="15"/>
    </row>
    <row r="188" spans="1:7" s="10" customFormat="1" ht="18" customHeight="1" x14ac:dyDescent="0.3">
      <c r="A188" s="8"/>
      <c r="B188" s="8"/>
      <c r="C188" s="8"/>
      <c r="D188" s="9"/>
      <c r="E188" s="9"/>
      <c r="F188" s="9"/>
      <c r="G188" s="15"/>
    </row>
    <row r="189" spans="1:7" s="10" customFormat="1" ht="18" customHeight="1" x14ac:dyDescent="0.3">
      <c r="A189" s="8"/>
      <c r="B189" s="8"/>
      <c r="C189" s="8"/>
      <c r="D189" s="9"/>
      <c r="E189" s="9"/>
      <c r="F189" s="9"/>
      <c r="G189" s="15"/>
    </row>
    <row r="190" spans="1:7" s="10" customFormat="1" ht="18" customHeight="1" x14ac:dyDescent="0.3">
      <c r="A190" s="8"/>
      <c r="B190" s="8"/>
      <c r="C190" s="8"/>
      <c r="D190" s="9"/>
      <c r="E190" s="9"/>
      <c r="F190" s="9"/>
      <c r="G190" s="15"/>
    </row>
    <row r="191" spans="1:7" s="10" customFormat="1" ht="18" customHeight="1" x14ac:dyDescent="0.3">
      <c r="A191" s="8"/>
      <c r="B191" s="8"/>
      <c r="C191" s="8"/>
      <c r="D191" s="9"/>
      <c r="E191" s="9"/>
      <c r="F191" s="9"/>
      <c r="G191" s="15"/>
    </row>
    <row r="192" spans="1:7" s="10" customFormat="1" ht="18" customHeight="1" x14ac:dyDescent="0.3">
      <c r="A192" s="8"/>
      <c r="B192" s="8"/>
      <c r="C192" s="8"/>
      <c r="D192" s="9"/>
      <c r="E192" s="9"/>
      <c r="F192" s="9"/>
      <c r="G192" s="15"/>
    </row>
    <row r="193" spans="1:7" s="10" customFormat="1" ht="18" customHeight="1" x14ac:dyDescent="0.3">
      <c r="A193" s="8"/>
      <c r="B193" s="8"/>
      <c r="C193" s="8"/>
      <c r="D193" s="9"/>
      <c r="E193" s="9"/>
      <c r="F193" s="9"/>
      <c r="G193" s="15"/>
    </row>
    <row r="194" spans="1:7" s="10" customFormat="1" ht="18" customHeight="1" x14ac:dyDescent="0.3">
      <c r="A194" s="8"/>
      <c r="B194" s="8"/>
      <c r="C194" s="8"/>
      <c r="D194" s="9"/>
      <c r="E194" s="9"/>
      <c r="F194" s="9"/>
      <c r="G194" s="15"/>
    </row>
    <row r="195" spans="1:7" s="10" customFormat="1" ht="18" customHeight="1" x14ac:dyDescent="0.3">
      <c r="A195" s="8"/>
      <c r="B195" s="8"/>
      <c r="C195" s="8"/>
      <c r="D195" s="9"/>
      <c r="E195" s="9"/>
      <c r="F195" s="9"/>
      <c r="G195" s="15"/>
    </row>
  </sheetData>
  <mergeCells count="12">
    <mergeCell ref="A45:C45"/>
    <mergeCell ref="A1:G1"/>
    <mergeCell ref="A4:C4"/>
    <mergeCell ref="D4:D5"/>
    <mergeCell ref="E4:E5"/>
    <mergeCell ref="F4:G4"/>
    <mergeCell ref="A6:C6"/>
    <mergeCell ref="A40:G40"/>
    <mergeCell ref="A43:C43"/>
    <mergeCell ref="D43:D44"/>
    <mergeCell ref="E43:E44"/>
    <mergeCell ref="F43:G43"/>
  </mergeCells>
  <phoneticPr fontId="3" type="noConversion"/>
  <pageMargins left="0.35" right="0.31" top="0.75" bottom="0.56000000000000005" header="0.3" footer="0.5600000000000000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opLeftCell="A28" workbookViewId="0">
      <selection activeCell="E38" sqref="E38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42" t="s">
        <v>114</v>
      </c>
      <c r="B1" s="42"/>
      <c r="C1" s="42"/>
      <c r="D1" s="42"/>
      <c r="E1" s="42"/>
      <c r="F1" s="42"/>
      <c r="G1" s="42"/>
    </row>
    <row r="2" spans="1:7" s="5" customFormat="1" ht="21.75" customHeight="1" x14ac:dyDescent="0.3">
      <c r="A2" s="5" t="s">
        <v>100</v>
      </c>
      <c r="D2" s="6"/>
      <c r="E2" s="6"/>
      <c r="F2" s="6"/>
      <c r="G2" s="12"/>
    </row>
    <row r="3" spans="1:7" s="5" customFormat="1" ht="21.75" customHeight="1" x14ac:dyDescent="0.3">
      <c r="A3" s="5" t="s">
        <v>99</v>
      </c>
      <c r="D3" s="6"/>
      <c r="E3" s="6"/>
      <c r="F3" s="6"/>
      <c r="G3" s="13" t="s">
        <v>7</v>
      </c>
    </row>
    <row r="4" spans="1:7" s="7" customFormat="1" ht="19.5" customHeight="1" x14ac:dyDescent="0.3">
      <c r="A4" s="39" t="s">
        <v>0</v>
      </c>
      <c r="B4" s="40"/>
      <c r="C4" s="40"/>
      <c r="D4" s="43" t="s">
        <v>113</v>
      </c>
      <c r="E4" s="43" t="s">
        <v>112</v>
      </c>
      <c r="F4" s="39" t="s">
        <v>1</v>
      </c>
      <c r="G4" s="4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44"/>
      <c r="E5" s="44"/>
      <c r="F5" s="3" t="s">
        <v>111</v>
      </c>
      <c r="G5" s="14" t="s">
        <v>5</v>
      </c>
    </row>
    <row r="6" spans="1:7" s="7" customFormat="1" ht="19.5" customHeight="1" x14ac:dyDescent="0.3">
      <c r="A6" s="39" t="s">
        <v>6</v>
      </c>
      <c r="B6" s="40"/>
      <c r="C6" s="41"/>
      <c r="D6" s="38">
        <f>D7+D13+D16+D19+D23</f>
        <v>318876000</v>
      </c>
      <c r="E6" s="23">
        <f>E7+E13+E16+E19+E23</f>
        <v>324666865</v>
      </c>
      <c r="F6" s="37">
        <f>E6-D6</f>
        <v>5790865</v>
      </c>
      <c r="G6" s="19">
        <f>E6/D6*100</f>
        <v>101.81602409714121</v>
      </c>
    </row>
    <row r="7" spans="1:7" s="10" customFormat="1" ht="18" customHeight="1" x14ac:dyDescent="0.3">
      <c r="A7" s="8" t="s">
        <v>11</v>
      </c>
      <c r="B7" s="8"/>
      <c r="C7" s="8"/>
      <c r="D7" s="9">
        <f>D8</f>
        <v>306059000</v>
      </c>
      <c r="E7" s="9">
        <f>E8</f>
        <v>307230000</v>
      </c>
      <c r="F7" s="9">
        <f>E7-D7</f>
        <v>1171000</v>
      </c>
      <c r="G7" s="15">
        <f>E7/D7*100</f>
        <v>100.38260596813033</v>
      </c>
    </row>
    <row r="8" spans="1:7" s="10" customFormat="1" ht="18" customHeight="1" x14ac:dyDescent="0.3">
      <c r="A8" s="8"/>
      <c r="B8" s="8" t="s">
        <v>11</v>
      </c>
      <c r="C8" s="8"/>
      <c r="D8" s="9">
        <f>SUM(D9:D12)</f>
        <v>306059000</v>
      </c>
      <c r="E8" s="9">
        <f>SUM(E9:E12)</f>
        <v>307230000</v>
      </c>
      <c r="F8" s="9">
        <f t="shared" ref="F8:F26" si="0">E8-D8</f>
        <v>1171000</v>
      </c>
      <c r="G8" s="15">
        <f t="shared" ref="G8:G19" si="1">E8/D8*100</f>
        <v>100.38260596813033</v>
      </c>
    </row>
    <row r="9" spans="1:7" s="10" customFormat="1" ht="18" customHeight="1" x14ac:dyDescent="0.3">
      <c r="A9" s="8"/>
      <c r="B9" s="8"/>
      <c r="C9" s="8" t="s">
        <v>9</v>
      </c>
      <c r="D9" s="9">
        <v>239300000</v>
      </c>
      <c r="E9" s="9">
        <v>239300000</v>
      </c>
      <c r="F9" s="9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/>
      <c r="B10" s="8"/>
      <c r="C10" s="8" t="s">
        <v>12</v>
      </c>
      <c r="D10" s="9">
        <v>12240000</v>
      </c>
      <c r="E10" s="9">
        <v>13200000</v>
      </c>
      <c r="F10" s="9">
        <f t="shared" si="0"/>
        <v>960000</v>
      </c>
      <c r="G10" s="15">
        <f t="shared" si="1"/>
        <v>107.84313725490196</v>
      </c>
    </row>
    <row r="11" spans="1:7" s="10" customFormat="1" ht="18" customHeight="1" x14ac:dyDescent="0.3">
      <c r="A11" s="8"/>
      <c r="B11" s="8"/>
      <c r="C11" s="11" t="s">
        <v>13</v>
      </c>
      <c r="D11" s="9">
        <v>29640000</v>
      </c>
      <c r="E11" s="9">
        <v>29640000</v>
      </c>
      <c r="F11" s="9">
        <f t="shared" si="0"/>
        <v>0</v>
      </c>
      <c r="G11" s="15">
        <f t="shared" si="1"/>
        <v>100</v>
      </c>
    </row>
    <row r="12" spans="1:7" s="10" customFormat="1" ht="18" customHeight="1" x14ac:dyDescent="0.3">
      <c r="A12" s="8"/>
      <c r="B12" s="8"/>
      <c r="C12" s="18" t="s">
        <v>16</v>
      </c>
      <c r="D12" s="9">
        <v>24879000</v>
      </c>
      <c r="E12" s="9">
        <v>25090000</v>
      </c>
      <c r="F12" s="9">
        <f t="shared" si="0"/>
        <v>211000</v>
      </c>
      <c r="G12" s="15">
        <f t="shared" si="1"/>
        <v>100.84810482736444</v>
      </c>
    </row>
    <row r="13" spans="1:7" s="10" customFormat="1" ht="18" customHeight="1" x14ac:dyDescent="0.3">
      <c r="A13" s="8" t="s">
        <v>14</v>
      </c>
      <c r="B13" s="8"/>
      <c r="C13" s="8"/>
      <c r="D13" s="9">
        <f>D14</f>
        <v>6000000</v>
      </c>
      <c r="E13" s="9">
        <f>E14</f>
        <v>6000000</v>
      </c>
      <c r="F13" s="9">
        <f t="shared" si="0"/>
        <v>0</v>
      </c>
      <c r="G13" s="15">
        <f t="shared" si="1"/>
        <v>100</v>
      </c>
    </row>
    <row r="14" spans="1:7" s="10" customFormat="1" ht="18" customHeight="1" x14ac:dyDescent="0.3">
      <c r="A14" s="8"/>
      <c r="B14" s="8" t="s">
        <v>14</v>
      </c>
      <c r="C14" s="8"/>
      <c r="D14" s="9">
        <f>D15</f>
        <v>6000000</v>
      </c>
      <c r="E14" s="9">
        <f>E15</f>
        <v>6000000</v>
      </c>
      <c r="F14" s="9">
        <f t="shared" si="0"/>
        <v>0</v>
      </c>
      <c r="G14" s="15">
        <f t="shared" si="1"/>
        <v>100</v>
      </c>
    </row>
    <row r="15" spans="1:7" s="10" customFormat="1" ht="18" customHeight="1" x14ac:dyDescent="0.3">
      <c r="A15" s="8"/>
      <c r="B15" s="8"/>
      <c r="C15" s="8" t="s">
        <v>15</v>
      </c>
      <c r="D15" s="9">
        <v>6000000</v>
      </c>
      <c r="E15" s="9">
        <v>6000000</v>
      </c>
      <c r="F15" s="9">
        <f t="shared" si="0"/>
        <v>0</v>
      </c>
      <c r="G15" s="15">
        <f t="shared" si="1"/>
        <v>100</v>
      </c>
    </row>
    <row r="16" spans="1:7" s="10" customFormat="1" ht="18" customHeight="1" x14ac:dyDescent="0.3">
      <c r="A16" s="8" t="s">
        <v>17</v>
      </c>
      <c r="B16" s="8"/>
      <c r="C16" s="8"/>
      <c r="D16" s="9">
        <f>D17</f>
        <v>2500000</v>
      </c>
      <c r="E16" s="9">
        <f>E17</f>
        <v>3500000</v>
      </c>
      <c r="F16" s="9">
        <f t="shared" si="0"/>
        <v>1000000</v>
      </c>
      <c r="G16" s="15">
        <f t="shared" si="1"/>
        <v>140</v>
      </c>
    </row>
    <row r="17" spans="1:7" s="10" customFormat="1" ht="18" customHeight="1" x14ac:dyDescent="0.3">
      <c r="A17" s="8"/>
      <c r="B17" s="8" t="s">
        <v>17</v>
      </c>
      <c r="C17" s="8"/>
      <c r="D17" s="9">
        <f>D18</f>
        <v>2500000</v>
      </c>
      <c r="E17" s="9">
        <f>E18</f>
        <v>3500000</v>
      </c>
      <c r="F17" s="9">
        <f t="shared" si="0"/>
        <v>1000000</v>
      </c>
      <c r="G17" s="15">
        <f t="shared" si="1"/>
        <v>140</v>
      </c>
    </row>
    <row r="18" spans="1:7" s="10" customFormat="1" ht="18" customHeight="1" x14ac:dyDescent="0.3">
      <c r="A18" s="8"/>
      <c r="B18" s="8"/>
      <c r="C18" s="8" t="s">
        <v>17</v>
      </c>
      <c r="D18" s="9">
        <v>2500000</v>
      </c>
      <c r="E18" s="9">
        <v>3500000</v>
      </c>
      <c r="F18" s="9">
        <f t="shared" si="0"/>
        <v>1000000</v>
      </c>
      <c r="G18" s="15">
        <f t="shared" si="1"/>
        <v>140</v>
      </c>
    </row>
    <row r="19" spans="1:7" s="10" customFormat="1" ht="18" customHeight="1" x14ac:dyDescent="0.3">
      <c r="A19" s="8" t="s">
        <v>18</v>
      </c>
      <c r="B19" s="8"/>
      <c r="C19" s="8"/>
      <c r="D19" s="9">
        <f>D20</f>
        <v>4167000</v>
      </c>
      <c r="E19" s="9">
        <f>E20</f>
        <v>7786865</v>
      </c>
      <c r="F19" s="9">
        <f t="shared" si="0"/>
        <v>3619865</v>
      </c>
      <c r="G19" s="15">
        <f t="shared" si="1"/>
        <v>186.8698104151668</v>
      </c>
    </row>
    <row r="20" spans="1:7" s="10" customFormat="1" ht="18" customHeight="1" x14ac:dyDescent="0.3">
      <c r="A20" s="8"/>
      <c r="B20" s="8" t="s">
        <v>18</v>
      </c>
      <c r="C20" s="8"/>
      <c r="D20" s="9">
        <f>D21+D22</f>
        <v>4167000</v>
      </c>
      <c r="E20" s="9">
        <f>E21+E22</f>
        <v>7786865</v>
      </c>
      <c r="F20" s="9">
        <f t="shared" si="0"/>
        <v>3619865</v>
      </c>
      <c r="G20" s="15">
        <f>E20/D20*100</f>
        <v>186.8698104151668</v>
      </c>
    </row>
    <row r="21" spans="1:7" s="10" customFormat="1" ht="18" customHeight="1" x14ac:dyDescent="0.3">
      <c r="A21" s="8"/>
      <c r="B21" s="8"/>
      <c r="C21" s="8" t="s">
        <v>19</v>
      </c>
      <c r="D21" s="9">
        <v>800000</v>
      </c>
      <c r="E21" s="9">
        <v>4567625</v>
      </c>
      <c r="F21" s="9">
        <f t="shared" si="0"/>
        <v>3767625</v>
      </c>
      <c r="G21" s="15">
        <f t="shared" ref="G21:G26" si="2">E21/D21*100</f>
        <v>570.953125</v>
      </c>
    </row>
    <row r="22" spans="1:7" s="10" customFormat="1" ht="18" customHeight="1" x14ac:dyDescent="0.3">
      <c r="A22" s="8"/>
      <c r="B22" s="8"/>
      <c r="C22" s="8" t="s">
        <v>107</v>
      </c>
      <c r="D22" s="9">
        <v>3367000</v>
      </c>
      <c r="E22" s="9">
        <v>3219240</v>
      </c>
      <c r="F22" s="9">
        <f t="shared" si="0"/>
        <v>-147760</v>
      </c>
      <c r="G22" s="15">
        <v>0</v>
      </c>
    </row>
    <row r="23" spans="1:7" s="10" customFormat="1" ht="18" customHeight="1" x14ac:dyDescent="0.3">
      <c r="A23" s="8" t="s">
        <v>20</v>
      </c>
      <c r="B23" s="8"/>
      <c r="C23" s="8"/>
      <c r="D23" s="9">
        <f>D24</f>
        <v>150000</v>
      </c>
      <c r="E23" s="9">
        <f>E24</f>
        <v>150000</v>
      </c>
      <c r="F23" s="9">
        <f t="shared" si="0"/>
        <v>0</v>
      </c>
      <c r="G23" s="15">
        <f t="shared" ref="G23:G24" si="3">E23/D23*100</f>
        <v>100</v>
      </c>
    </row>
    <row r="24" spans="1:7" s="10" customFormat="1" ht="18" customHeight="1" x14ac:dyDescent="0.3">
      <c r="A24" s="8"/>
      <c r="B24" s="8" t="s">
        <v>20</v>
      </c>
      <c r="C24" s="8"/>
      <c r="D24" s="9">
        <f>D25+D26</f>
        <v>150000</v>
      </c>
      <c r="E24" s="9">
        <f>E25+E26</f>
        <v>150000</v>
      </c>
      <c r="F24" s="9">
        <f t="shared" si="0"/>
        <v>0</v>
      </c>
      <c r="G24" s="15">
        <f t="shared" si="3"/>
        <v>100</v>
      </c>
    </row>
    <row r="25" spans="1:7" s="10" customFormat="1" ht="18" customHeight="1" x14ac:dyDescent="0.3">
      <c r="A25" s="8"/>
      <c r="B25" s="8"/>
      <c r="C25" s="8" t="s">
        <v>21</v>
      </c>
      <c r="D25" s="9">
        <v>50000</v>
      </c>
      <c r="E25" s="9">
        <v>50000</v>
      </c>
      <c r="F25" s="9">
        <f t="shared" si="0"/>
        <v>0</v>
      </c>
      <c r="G25" s="15">
        <f t="shared" si="2"/>
        <v>100</v>
      </c>
    </row>
    <row r="26" spans="1:7" s="10" customFormat="1" ht="18" customHeight="1" x14ac:dyDescent="0.3">
      <c r="A26" s="8"/>
      <c r="B26" s="8"/>
      <c r="C26" s="8" t="s">
        <v>22</v>
      </c>
      <c r="D26" s="9">
        <v>100000</v>
      </c>
      <c r="E26" s="9">
        <v>100000</v>
      </c>
      <c r="F26" s="9">
        <f t="shared" si="0"/>
        <v>0</v>
      </c>
      <c r="G26" s="15">
        <f t="shared" si="2"/>
        <v>100</v>
      </c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42" t="s">
        <v>115</v>
      </c>
      <c r="B41" s="42"/>
      <c r="C41" s="42"/>
      <c r="D41" s="42"/>
      <c r="E41" s="42"/>
      <c r="F41" s="42"/>
      <c r="G41" s="42"/>
    </row>
    <row r="42" spans="1:7" s="7" customFormat="1" ht="21.75" customHeight="1" x14ac:dyDescent="0.3">
      <c r="A42" s="5" t="s">
        <v>100</v>
      </c>
      <c r="D42" s="20"/>
      <c r="E42" s="20"/>
      <c r="F42" s="20"/>
      <c r="G42" s="16"/>
    </row>
    <row r="43" spans="1:7" s="7" customFormat="1" ht="21.75" customHeight="1" x14ac:dyDescent="0.3">
      <c r="A43" s="5" t="s">
        <v>99</v>
      </c>
      <c r="D43" s="20"/>
      <c r="E43" s="20"/>
      <c r="F43" s="20"/>
      <c r="G43" s="21" t="s">
        <v>7</v>
      </c>
    </row>
    <row r="44" spans="1:7" s="7" customFormat="1" ht="19.5" customHeight="1" x14ac:dyDescent="0.3">
      <c r="A44" s="39" t="s">
        <v>0</v>
      </c>
      <c r="B44" s="40"/>
      <c r="C44" s="40"/>
      <c r="D44" s="43" t="s">
        <v>113</v>
      </c>
      <c r="E44" s="43" t="s">
        <v>112</v>
      </c>
      <c r="F44" s="39" t="s">
        <v>1</v>
      </c>
      <c r="G44" s="4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44"/>
      <c r="E45" s="44"/>
      <c r="F45" s="3" t="s">
        <v>111</v>
      </c>
      <c r="G45" s="14" t="s">
        <v>5</v>
      </c>
    </row>
    <row r="46" spans="1:7" s="7" customFormat="1" ht="19.5" customHeight="1" x14ac:dyDescent="0.3">
      <c r="A46" s="39" t="s">
        <v>6</v>
      </c>
      <c r="B46" s="40"/>
      <c r="C46" s="41"/>
      <c r="D46" s="38">
        <f>D47+D65+D69+D75+D81+D84+D87</f>
        <v>318876000</v>
      </c>
      <c r="E46" s="31">
        <f>E47+E65+E69+E75+E81+E84+E87</f>
        <v>324666865</v>
      </c>
      <c r="F46" s="37">
        <f>E46-D46</f>
        <v>5790865</v>
      </c>
      <c r="G46" s="19">
        <f>E46/D46*100</f>
        <v>101.81602409714121</v>
      </c>
    </row>
    <row r="47" spans="1:7" s="10" customFormat="1" ht="18" customHeight="1" x14ac:dyDescent="0.3">
      <c r="A47" s="8" t="s">
        <v>23</v>
      </c>
      <c r="B47" s="8"/>
      <c r="C47" s="8"/>
      <c r="D47" s="9">
        <f>D48+D55+D59</f>
        <v>260107000</v>
      </c>
      <c r="E47" s="9">
        <f>E48+E55+E59</f>
        <v>262519240</v>
      </c>
      <c r="F47" s="9">
        <f>E47-D47</f>
        <v>2412240</v>
      </c>
      <c r="G47" s="15">
        <f>E47/D47*100</f>
        <v>100.92740295339995</v>
      </c>
    </row>
    <row r="48" spans="1:7" s="10" customFormat="1" ht="18" customHeight="1" x14ac:dyDescent="0.3">
      <c r="A48" s="8"/>
      <c r="B48" s="8" t="s">
        <v>51</v>
      </c>
      <c r="C48" s="8"/>
      <c r="D48" s="9">
        <f>SUM(D49:D54)</f>
        <v>238766000</v>
      </c>
      <c r="E48" s="9">
        <f>SUM(E49:E54)</f>
        <v>242711230</v>
      </c>
      <c r="F48" s="9">
        <f t="shared" ref="F48:F89" si="4">E48-D48</f>
        <v>3945230</v>
      </c>
      <c r="G48" s="15">
        <f t="shared" ref="G48:G59" si="5">E48/D48*100</f>
        <v>101.65234162317918</v>
      </c>
    </row>
    <row r="49" spans="1:7" s="10" customFormat="1" ht="18" customHeight="1" x14ac:dyDescent="0.3">
      <c r="A49" s="8"/>
      <c r="B49" s="8"/>
      <c r="C49" s="8" t="s">
        <v>25</v>
      </c>
      <c r="D49" s="9">
        <v>127758000</v>
      </c>
      <c r="E49" s="9">
        <v>130836000</v>
      </c>
      <c r="F49" s="9">
        <f t="shared" si="4"/>
        <v>3078000</v>
      </c>
      <c r="G49" s="15">
        <f t="shared" si="5"/>
        <v>102.40924247405249</v>
      </c>
    </row>
    <row r="50" spans="1:7" s="10" customFormat="1" ht="18" customHeight="1" x14ac:dyDescent="0.3">
      <c r="A50" s="8"/>
      <c r="B50" s="8"/>
      <c r="C50" s="8" t="s">
        <v>26</v>
      </c>
      <c r="D50" s="9">
        <v>18570000</v>
      </c>
      <c r="E50" s="9">
        <v>18849250</v>
      </c>
      <c r="F50" s="9">
        <f t="shared" si="4"/>
        <v>279250</v>
      </c>
      <c r="G50" s="15">
        <f t="shared" si="5"/>
        <v>101.50376952073236</v>
      </c>
    </row>
    <row r="51" spans="1:7" s="10" customFormat="1" ht="18" customHeight="1" x14ac:dyDescent="0.3">
      <c r="A51" s="8"/>
      <c r="B51" s="8"/>
      <c r="C51" s="8" t="s">
        <v>89</v>
      </c>
      <c r="D51" s="9">
        <v>31976000</v>
      </c>
      <c r="E51" s="9">
        <v>30943600</v>
      </c>
      <c r="F51" s="9">
        <f t="shared" si="4"/>
        <v>-1032400</v>
      </c>
      <c r="G51" s="15">
        <f t="shared" si="5"/>
        <v>96.771328496372277</v>
      </c>
    </row>
    <row r="52" spans="1:7" s="10" customFormat="1" ht="18" customHeight="1" x14ac:dyDescent="0.3">
      <c r="A52" s="8"/>
      <c r="B52" s="8"/>
      <c r="C52" s="22" t="s">
        <v>90</v>
      </c>
      <c r="D52" s="9">
        <v>23203000</v>
      </c>
      <c r="E52" s="9">
        <v>23580140</v>
      </c>
      <c r="F52" s="9">
        <f t="shared" si="4"/>
        <v>377140</v>
      </c>
      <c r="G52" s="15">
        <f t="shared" si="5"/>
        <v>101.62539326811188</v>
      </c>
    </row>
    <row r="53" spans="1:7" s="10" customFormat="1" ht="18" customHeight="1" x14ac:dyDescent="0.3">
      <c r="A53" s="8"/>
      <c r="B53" s="8"/>
      <c r="C53" s="8" t="s">
        <v>29</v>
      </c>
      <c r="D53" s="9">
        <v>15509000</v>
      </c>
      <c r="E53" s="9">
        <v>15792240</v>
      </c>
      <c r="F53" s="9">
        <f t="shared" si="4"/>
        <v>283240</v>
      </c>
      <c r="G53" s="15">
        <f t="shared" si="5"/>
        <v>101.8262944096976</v>
      </c>
    </row>
    <row r="54" spans="1:7" s="10" customFormat="1" ht="18" customHeight="1" x14ac:dyDescent="0.3">
      <c r="A54" s="8"/>
      <c r="B54" s="8"/>
      <c r="C54" s="8" t="s">
        <v>30</v>
      </c>
      <c r="D54" s="9">
        <v>21750000</v>
      </c>
      <c r="E54" s="9">
        <v>22710000</v>
      </c>
      <c r="F54" s="9">
        <f t="shared" si="4"/>
        <v>960000</v>
      </c>
      <c r="G54" s="15">
        <f t="shared" si="5"/>
        <v>104.41379310344827</v>
      </c>
    </row>
    <row r="55" spans="1:7" s="10" customFormat="1" ht="18" customHeight="1" x14ac:dyDescent="0.3">
      <c r="A55" s="8"/>
      <c r="B55" s="8" t="s">
        <v>31</v>
      </c>
      <c r="C55" s="8"/>
      <c r="D55" s="9">
        <f>SUM(D56:D58)</f>
        <v>4300000</v>
      </c>
      <c r="E55" s="9">
        <f>SUM(E56:E58)</f>
        <v>4300000</v>
      </c>
      <c r="F55" s="9">
        <f t="shared" si="4"/>
        <v>0</v>
      </c>
      <c r="G55" s="15">
        <f t="shared" si="5"/>
        <v>100</v>
      </c>
    </row>
    <row r="56" spans="1:7" s="10" customFormat="1" ht="18" customHeight="1" x14ac:dyDescent="0.3">
      <c r="A56" s="8"/>
      <c r="B56" s="8"/>
      <c r="C56" s="8" t="s">
        <v>32</v>
      </c>
      <c r="D56" s="9">
        <v>1500000</v>
      </c>
      <c r="E56" s="9">
        <v>1500000</v>
      </c>
      <c r="F56" s="9">
        <f t="shared" si="4"/>
        <v>0</v>
      </c>
      <c r="G56" s="15">
        <f t="shared" si="5"/>
        <v>100</v>
      </c>
    </row>
    <row r="57" spans="1:7" s="10" customFormat="1" ht="18" customHeight="1" x14ac:dyDescent="0.3">
      <c r="A57" s="8"/>
      <c r="B57" s="8"/>
      <c r="C57" s="8" t="s">
        <v>33</v>
      </c>
      <c r="D57" s="9">
        <v>2400000</v>
      </c>
      <c r="E57" s="9">
        <v>2400000</v>
      </c>
      <c r="F57" s="9">
        <f t="shared" si="4"/>
        <v>0</v>
      </c>
      <c r="G57" s="15">
        <f t="shared" si="5"/>
        <v>100</v>
      </c>
    </row>
    <row r="58" spans="1:7" s="10" customFormat="1" ht="18" customHeight="1" x14ac:dyDescent="0.3">
      <c r="A58" s="8"/>
      <c r="B58" s="8"/>
      <c r="C58" s="8" t="s">
        <v>34</v>
      </c>
      <c r="D58" s="9">
        <v>400000</v>
      </c>
      <c r="E58" s="9">
        <v>400000</v>
      </c>
      <c r="F58" s="9">
        <f t="shared" si="4"/>
        <v>0</v>
      </c>
      <c r="G58" s="15">
        <f t="shared" si="5"/>
        <v>100</v>
      </c>
    </row>
    <row r="59" spans="1:7" s="10" customFormat="1" ht="18" customHeight="1" x14ac:dyDescent="0.3">
      <c r="A59" s="8"/>
      <c r="B59" s="8" t="s">
        <v>24</v>
      </c>
      <c r="C59" s="8"/>
      <c r="D59" s="9">
        <f>SUM(D60:D64)</f>
        <v>17041000</v>
      </c>
      <c r="E59" s="9">
        <f>SUM(E60:E64)</f>
        <v>15508010</v>
      </c>
      <c r="F59" s="9">
        <f t="shared" si="4"/>
        <v>-1532990</v>
      </c>
      <c r="G59" s="15">
        <f t="shared" si="5"/>
        <v>91.004107740156087</v>
      </c>
    </row>
    <row r="60" spans="1:7" s="10" customFormat="1" ht="18" customHeight="1" x14ac:dyDescent="0.3">
      <c r="A60" s="8"/>
      <c r="B60" s="8"/>
      <c r="C60" s="8" t="s">
        <v>35</v>
      </c>
      <c r="D60" s="9">
        <v>850000</v>
      </c>
      <c r="E60" s="9">
        <v>710000</v>
      </c>
      <c r="F60" s="9">
        <f t="shared" si="4"/>
        <v>-140000</v>
      </c>
      <c r="G60" s="15">
        <f>E60/D60*100</f>
        <v>83.529411764705884</v>
      </c>
    </row>
    <row r="61" spans="1:7" s="10" customFormat="1" ht="18" customHeight="1" x14ac:dyDescent="0.3">
      <c r="A61" s="8"/>
      <c r="B61" s="8"/>
      <c r="C61" s="8" t="s">
        <v>36</v>
      </c>
      <c r="D61" s="9">
        <v>2330000</v>
      </c>
      <c r="E61" s="9">
        <v>1337010</v>
      </c>
      <c r="F61" s="9">
        <f t="shared" si="4"/>
        <v>-992990</v>
      </c>
      <c r="G61" s="15">
        <f t="shared" ref="G61:G65" si="6">E61/D61*100</f>
        <v>57.382403433476391</v>
      </c>
    </row>
    <row r="62" spans="1:7" s="10" customFormat="1" ht="18" customHeight="1" x14ac:dyDescent="0.3">
      <c r="A62" s="8"/>
      <c r="B62" s="8"/>
      <c r="C62" s="8" t="s">
        <v>37</v>
      </c>
      <c r="D62" s="9">
        <v>3250000</v>
      </c>
      <c r="E62" s="9">
        <v>2950000</v>
      </c>
      <c r="F62" s="9">
        <f t="shared" si="4"/>
        <v>-300000</v>
      </c>
      <c r="G62" s="15">
        <f t="shared" si="6"/>
        <v>90.769230769230774</v>
      </c>
    </row>
    <row r="63" spans="1:7" s="10" customFormat="1" ht="18" customHeight="1" x14ac:dyDescent="0.3">
      <c r="A63" s="8"/>
      <c r="B63" s="8"/>
      <c r="C63" s="8" t="s">
        <v>38</v>
      </c>
      <c r="D63" s="9">
        <v>10011000</v>
      </c>
      <c r="E63" s="9">
        <v>10011000</v>
      </c>
      <c r="F63" s="9">
        <f t="shared" si="4"/>
        <v>0</v>
      </c>
      <c r="G63" s="15">
        <f t="shared" si="6"/>
        <v>100</v>
      </c>
    </row>
    <row r="64" spans="1:7" s="10" customFormat="1" ht="18" customHeight="1" x14ac:dyDescent="0.3">
      <c r="A64" s="8"/>
      <c r="B64" s="8"/>
      <c r="C64" s="8" t="s">
        <v>39</v>
      </c>
      <c r="D64" s="9">
        <v>600000</v>
      </c>
      <c r="E64" s="9">
        <v>500000</v>
      </c>
      <c r="F64" s="9">
        <f t="shared" si="4"/>
        <v>-100000</v>
      </c>
      <c r="G64" s="15">
        <f t="shared" si="6"/>
        <v>83.333333333333343</v>
      </c>
    </row>
    <row r="65" spans="1:7" s="10" customFormat="1" ht="18" customHeight="1" x14ac:dyDescent="0.3">
      <c r="A65" s="8" t="s">
        <v>40</v>
      </c>
      <c r="B65" s="8"/>
      <c r="C65" s="8"/>
      <c r="D65" s="9">
        <f>D66</f>
        <v>700000</v>
      </c>
      <c r="E65" s="9">
        <f>E66</f>
        <v>400000</v>
      </c>
      <c r="F65" s="9">
        <f t="shared" si="4"/>
        <v>-300000</v>
      </c>
      <c r="G65" s="15">
        <f t="shared" si="6"/>
        <v>57.142857142857139</v>
      </c>
    </row>
    <row r="66" spans="1:7" s="10" customFormat="1" ht="18" customHeight="1" x14ac:dyDescent="0.3">
      <c r="A66" s="8"/>
      <c r="B66" s="8" t="s">
        <v>41</v>
      </c>
      <c r="C66" s="8"/>
      <c r="D66" s="9">
        <f>SUM(D67:D68)</f>
        <v>700000</v>
      </c>
      <c r="E66" s="9">
        <f>SUM(E67:E68)</f>
        <v>400000</v>
      </c>
      <c r="F66" s="9">
        <f t="shared" si="4"/>
        <v>-300000</v>
      </c>
      <c r="G66" s="15">
        <f t="shared" ref="G66:G81" si="7">E66/D66*100</f>
        <v>57.142857142857139</v>
      </c>
    </row>
    <row r="67" spans="1:7" s="10" customFormat="1" ht="18" customHeight="1" x14ac:dyDescent="0.3">
      <c r="A67" s="8"/>
      <c r="B67" s="8"/>
      <c r="C67" s="8" t="s">
        <v>42</v>
      </c>
      <c r="D67" s="9">
        <v>500000</v>
      </c>
      <c r="E67" s="9">
        <v>300000</v>
      </c>
      <c r="F67" s="9">
        <f t="shared" si="4"/>
        <v>-200000</v>
      </c>
      <c r="G67" s="15">
        <f t="shared" si="7"/>
        <v>60</v>
      </c>
    </row>
    <row r="68" spans="1:7" s="10" customFormat="1" ht="18" customHeight="1" x14ac:dyDescent="0.3">
      <c r="A68" s="8"/>
      <c r="B68" s="8"/>
      <c r="C68" s="8" t="s">
        <v>43</v>
      </c>
      <c r="D68" s="9">
        <v>200000</v>
      </c>
      <c r="E68" s="9">
        <v>100000</v>
      </c>
      <c r="F68" s="9">
        <f t="shared" si="4"/>
        <v>-100000</v>
      </c>
      <c r="G68" s="15">
        <f t="shared" si="7"/>
        <v>50</v>
      </c>
    </row>
    <row r="69" spans="1:7" s="10" customFormat="1" ht="18" customHeight="1" x14ac:dyDescent="0.3">
      <c r="A69" s="8" t="s">
        <v>44</v>
      </c>
      <c r="B69" s="8"/>
      <c r="C69" s="8"/>
      <c r="D69" s="9">
        <f>D70</f>
        <v>2600000</v>
      </c>
      <c r="E69" s="9">
        <f>E70</f>
        <v>2300000</v>
      </c>
      <c r="F69" s="9">
        <f t="shared" si="4"/>
        <v>-300000</v>
      </c>
      <c r="G69" s="15">
        <f t="shared" si="7"/>
        <v>88.461538461538453</v>
      </c>
    </row>
    <row r="70" spans="1:7" s="10" customFormat="1" ht="18" customHeight="1" x14ac:dyDescent="0.3">
      <c r="A70" s="8"/>
      <c r="B70" s="8" t="s">
        <v>45</v>
      </c>
      <c r="C70" s="8"/>
      <c r="D70" s="9">
        <f>SUM(D71:D74)</f>
        <v>2600000</v>
      </c>
      <c r="E70" s="9">
        <f>SUM(E71:E74)</f>
        <v>2300000</v>
      </c>
      <c r="F70" s="9">
        <f t="shared" si="4"/>
        <v>-300000</v>
      </c>
      <c r="G70" s="15">
        <f t="shared" si="7"/>
        <v>88.461538461538453</v>
      </c>
    </row>
    <row r="71" spans="1:7" s="10" customFormat="1" ht="18" customHeight="1" x14ac:dyDescent="0.3">
      <c r="A71" s="8"/>
      <c r="B71" s="8"/>
      <c r="C71" s="8" t="s">
        <v>46</v>
      </c>
      <c r="D71" s="9">
        <v>1500000</v>
      </c>
      <c r="E71" s="9">
        <v>1300000</v>
      </c>
      <c r="F71" s="9">
        <f t="shared" si="4"/>
        <v>-200000</v>
      </c>
      <c r="G71" s="15">
        <f t="shared" si="7"/>
        <v>86.666666666666671</v>
      </c>
    </row>
    <row r="72" spans="1:7" s="10" customFormat="1" ht="18" customHeight="1" x14ac:dyDescent="0.3">
      <c r="A72" s="8"/>
      <c r="B72" s="8"/>
      <c r="C72" s="8" t="s">
        <v>47</v>
      </c>
      <c r="D72" s="9">
        <v>200000</v>
      </c>
      <c r="E72" s="9">
        <v>200000</v>
      </c>
      <c r="F72" s="9">
        <f t="shared" si="4"/>
        <v>0</v>
      </c>
      <c r="G72" s="15">
        <f t="shared" si="7"/>
        <v>100</v>
      </c>
    </row>
    <row r="73" spans="1:7" s="10" customFormat="1" ht="18" customHeight="1" x14ac:dyDescent="0.3">
      <c r="A73" s="8"/>
      <c r="B73" s="8"/>
      <c r="C73" s="8" t="s">
        <v>91</v>
      </c>
      <c r="D73" s="9">
        <v>500000</v>
      </c>
      <c r="E73" s="9">
        <v>500000</v>
      </c>
      <c r="F73" s="9">
        <f t="shared" si="4"/>
        <v>0</v>
      </c>
      <c r="G73" s="15">
        <f t="shared" si="7"/>
        <v>100</v>
      </c>
    </row>
    <row r="74" spans="1:7" s="10" customFormat="1" ht="18" customHeight="1" x14ac:dyDescent="0.3">
      <c r="A74" s="8"/>
      <c r="B74" s="8"/>
      <c r="C74" s="8" t="s">
        <v>48</v>
      </c>
      <c r="D74" s="9">
        <v>400000</v>
      </c>
      <c r="E74" s="9">
        <v>300000</v>
      </c>
      <c r="F74" s="9">
        <f t="shared" si="4"/>
        <v>-100000</v>
      </c>
      <c r="G74" s="15">
        <f t="shared" si="7"/>
        <v>75</v>
      </c>
    </row>
    <row r="75" spans="1:7" s="10" customFormat="1" ht="18" customHeight="1" x14ac:dyDescent="0.3">
      <c r="A75" s="8" t="s">
        <v>49</v>
      </c>
      <c r="B75" s="8"/>
      <c r="C75" s="8"/>
      <c r="D75" s="9">
        <f>D76+D79</f>
        <v>54519000</v>
      </c>
      <c r="E75" s="9">
        <f>E76+E79</f>
        <v>54730000</v>
      </c>
      <c r="F75" s="9">
        <f t="shared" si="4"/>
        <v>211000</v>
      </c>
      <c r="G75" s="15">
        <f t="shared" si="7"/>
        <v>100.38702103853703</v>
      </c>
    </row>
    <row r="76" spans="1:7" s="10" customFormat="1" ht="18" customHeight="1" x14ac:dyDescent="0.3">
      <c r="A76" s="8"/>
      <c r="B76" s="8" t="s">
        <v>50</v>
      </c>
      <c r="C76" s="8"/>
      <c r="D76" s="9">
        <f>SUM(D77:D78)</f>
        <v>29640000</v>
      </c>
      <c r="E76" s="9">
        <f>SUM(E77:E78)</f>
        <v>29640000</v>
      </c>
      <c r="F76" s="9">
        <f t="shared" si="4"/>
        <v>0</v>
      </c>
      <c r="G76" s="15">
        <f t="shared" si="7"/>
        <v>100</v>
      </c>
    </row>
    <row r="77" spans="1:7" s="10" customFormat="1" ht="18" customHeight="1" x14ac:dyDescent="0.3">
      <c r="A77" s="8"/>
      <c r="B77" s="8"/>
      <c r="C77" s="8" t="s">
        <v>51</v>
      </c>
      <c r="D77" s="9">
        <v>24850000</v>
      </c>
      <c r="E77" s="9">
        <v>24850000</v>
      </c>
      <c r="F77" s="9">
        <f t="shared" si="4"/>
        <v>0</v>
      </c>
      <c r="G77" s="15">
        <f t="shared" si="7"/>
        <v>100</v>
      </c>
    </row>
    <row r="78" spans="1:7" s="10" customFormat="1" ht="18" customHeight="1" x14ac:dyDescent="0.3">
      <c r="A78" s="8"/>
      <c r="B78" s="8"/>
      <c r="C78" s="8" t="s">
        <v>52</v>
      </c>
      <c r="D78" s="9">
        <v>4790000</v>
      </c>
      <c r="E78" s="9">
        <v>4790000</v>
      </c>
      <c r="F78" s="9">
        <f t="shared" si="4"/>
        <v>0</v>
      </c>
      <c r="G78" s="15">
        <f t="shared" si="7"/>
        <v>100</v>
      </c>
    </row>
    <row r="79" spans="1:7" s="10" customFormat="1" ht="18" customHeight="1" x14ac:dyDescent="0.3">
      <c r="A79" s="8"/>
      <c r="B79" s="11" t="s">
        <v>53</v>
      </c>
      <c r="C79" s="8"/>
      <c r="D79" s="9">
        <f>D80</f>
        <v>24879000</v>
      </c>
      <c r="E79" s="9">
        <f>E80</f>
        <v>25090000</v>
      </c>
      <c r="F79" s="9">
        <f t="shared" si="4"/>
        <v>211000</v>
      </c>
      <c r="G79" s="15">
        <f t="shared" si="7"/>
        <v>100.84810482736444</v>
      </c>
    </row>
    <row r="80" spans="1:7" s="10" customFormat="1" ht="18" customHeight="1" x14ac:dyDescent="0.3">
      <c r="A80" s="8"/>
      <c r="B80" s="11"/>
      <c r="C80" s="8" t="s">
        <v>51</v>
      </c>
      <c r="D80" s="9">
        <v>24879000</v>
      </c>
      <c r="E80" s="9">
        <v>25090000</v>
      </c>
      <c r="F80" s="9">
        <f t="shared" si="4"/>
        <v>211000</v>
      </c>
      <c r="G80" s="15">
        <f t="shared" si="7"/>
        <v>100.84810482736444</v>
      </c>
    </row>
    <row r="81" spans="1:7" s="10" customFormat="1" ht="18" customHeight="1" x14ac:dyDescent="0.3">
      <c r="A81" s="8" t="s">
        <v>54</v>
      </c>
      <c r="B81" s="8"/>
      <c r="C81" s="8"/>
      <c r="D81" s="9">
        <f>D82</f>
        <v>800000</v>
      </c>
      <c r="E81" s="9">
        <f>E82</f>
        <v>4567625</v>
      </c>
      <c r="F81" s="9">
        <f t="shared" si="4"/>
        <v>3767625</v>
      </c>
      <c r="G81" s="15">
        <f t="shared" si="7"/>
        <v>570.953125</v>
      </c>
    </row>
    <row r="82" spans="1:7" s="10" customFormat="1" ht="18" customHeight="1" x14ac:dyDescent="0.3">
      <c r="A82" s="8"/>
      <c r="B82" s="8" t="s">
        <v>54</v>
      </c>
      <c r="C82" s="8"/>
      <c r="D82" s="9">
        <f>D83</f>
        <v>800000</v>
      </c>
      <c r="E82" s="9">
        <f>E83</f>
        <v>4567625</v>
      </c>
      <c r="F82" s="9">
        <f t="shared" si="4"/>
        <v>3767625</v>
      </c>
      <c r="G82" s="15">
        <f t="shared" ref="G82:G89" si="8">E82/D82*100</f>
        <v>570.953125</v>
      </c>
    </row>
    <row r="83" spans="1:7" s="10" customFormat="1" ht="18" customHeight="1" x14ac:dyDescent="0.3">
      <c r="A83" s="8"/>
      <c r="B83" s="8"/>
      <c r="C83" s="8" t="s">
        <v>54</v>
      </c>
      <c r="D83" s="9">
        <v>800000</v>
      </c>
      <c r="E83" s="9">
        <v>4567625</v>
      </c>
      <c r="F83" s="9">
        <f t="shared" si="4"/>
        <v>3767625</v>
      </c>
      <c r="G83" s="15">
        <f t="shared" si="8"/>
        <v>570.953125</v>
      </c>
    </row>
    <row r="84" spans="1:7" s="10" customFormat="1" ht="18" customHeight="1" x14ac:dyDescent="0.3">
      <c r="A84" s="8" t="s">
        <v>55</v>
      </c>
      <c r="B84" s="8"/>
      <c r="C84" s="8"/>
      <c r="D84" s="9">
        <f>D85</f>
        <v>100000</v>
      </c>
      <c r="E84" s="9">
        <f>E85</f>
        <v>50000</v>
      </c>
      <c r="F84" s="9">
        <f t="shared" si="4"/>
        <v>-50000</v>
      </c>
      <c r="G84" s="15">
        <f t="shared" si="8"/>
        <v>50</v>
      </c>
    </row>
    <row r="85" spans="1:7" s="10" customFormat="1" ht="18" customHeight="1" x14ac:dyDescent="0.3">
      <c r="A85" s="8"/>
      <c r="B85" s="8" t="s">
        <v>55</v>
      </c>
      <c r="C85" s="11"/>
      <c r="D85" s="9">
        <f>D86</f>
        <v>100000</v>
      </c>
      <c r="E85" s="9">
        <f>E86</f>
        <v>50000</v>
      </c>
      <c r="F85" s="9">
        <f t="shared" si="4"/>
        <v>-50000</v>
      </c>
      <c r="G85" s="15">
        <f t="shared" si="8"/>
        <v>50</v>
      </c>
    </row>
    <row r="86" spans="1:7" s="10" customFormat="1" ht="18" customHeight="1" x14ac:dyDescent="0.3">
      <c r="A86" s="8"/>
      <c r="B86" s="8"/>
      <c r="C86" s="8" t="s">
        <v>55</v>
      </c>
      <c r="D86" s="9">
        <v>100000</v>
      </c>
      <c r="E86" s="9">
        <v>50000</v>
      </c>
      <c r="F86" s="9">
        <f t="shared" si="4"/>
        <v>-50000</v>
      </c>
      <c r="G86" s="15">
        <f t="shared" si="8"/>
        <v>50</v>
      </c>
    </row>
    <row r="87" spans="1:7" s="10" customFormat="1" ht="18" customHeight="1" x14ac:dyDescent="0.3">
      <c r="A87" s="8" t="s">
        <v>56</v>
      </c>
      <c r="B87" s="8"/>
      <c r="C87" s="8"/>
      <c r="D87" s="9">
        <f>D88</f>
        <v>50000</v>
      </c>
      <c r="E87" s="9">
        <f>E88</f>
        <v>100000</v>
      </c>
      <c r="F87" s="9">
        <f t="shared" si="4"/>
        <v>50000</v>
      </c>
      <c r="G87" s="15">
        <f t="shared" si="8"/>
        <v>200</v>
      </c>
    </row>
    <row r="88" spans="1:7" s="10" customFormat="1" ht="18" customHeight="1" x14ac:dyDescent="0.3">
      <c r="A88" s="8"/>
      <c r="B88" s="8" t="s">
        <v>56</v>
      </c>
      <c r="C88" s="8"/>
      <c r="D88" s="9">
        <f>D89</f>
        <v>50000</v>
      </c>
      <c r="E88" s="9">
        <f>E89</f>
        <v>100000</v>
      </c>
      <c r="F88" s="9">
        <f t="shared" si="4"/>
        <v>50000</v>
      </c>
      <c r="G88" s="15">
        <f t="shared" si="8"/>
        <v>200</v>
      </c>
    </row>
    <row r="89" spans="1:7" s="10" customFormat="1" ht="18" customHeight="1" x14ac:dyDescent="0.3">
      <c r="A89" s="8"/>
      <c r="B89" s="8"/>
      <c r="C89" s="8" t="s">
        <v>56</v>
      </c>
      <c r="D89" s="9">
        <v>50000</v>
      </c>
      <c r="E89" s="9">
        <v>100000</v>
      </c>
      <c r="F89" s="9">
        <f t="shared" si="4"/>
        <v>50000</v>
      </c>
      <c r="G89" s="15">
        <f t="shared" si="8"/>
        <v>200</v>
      </c>
    </row>
    <row r="90" spans="1:7" s="10" customFormat="1" ht="18" customHeight="1" x14ac:dyDescent="0.3">
      <c r="A90" s="8"/>
      <c r="B90" s="8"/>
      <c r="C90" s="8"/>
      <c r="D90" s="9"/>
      <c r="E90" s="9"/>
      <c r="F90" s="9"/>
      <c r="G90" s="15"/>
    </row>
    <row r="91" spans="1:7" s="10" customFormat="1" ht="18" customHeight="1" x14ac:dyDescent="0.3">
      <c r="A91" s="8"/>
      <c r="B91" s="8"/>
      <c r="C91" s="8"/>
      <c r="D91" s="9"/>
      <c r="E91" s="9"/>
      <c r="F91" s="9"/>
      <c r="G91" s="15"/>
    </row>
    <row r="92" spans="1:7" s="10" customFormat="1" ht="18" customHeight="1" x14ac:dyDescent="0.3">
      <c r="A92" s="8"/>
      <c r="B92" s="8"/>
      <c r="C92" s="8"/>
      <c r="D92" s="9"/>
      <c r="E92" s="9"/>
      <c r="F92" s="9"/>
      <c r="G92" s="15"/>
    </row>
    <row r="93" spans="1:7" s="10" customFormat="1" ht="18" customHeight="1" x14ac:dyDescent="0.3">
      <c r="A93" s="8"/>
      <c r="B93" s="8"/>
      <c r="C93" s="8"/>
      <c r="D93" s="9"/>
      <c r="E93" s="9"/>
      <c r="F93" s="9"/>
      <c r="G93" s="15"/>
    </row>
    <row r="94" spans="1:7" s="10" customFormat="1" ht="18" customHeight="1" x14ac:dyDescent="0.3">
      <c r="A94" s="8"/>
      <c r="B94" s="8"/>
      <c r="C94" s="8"/>
      <c r="D94" s="9"/>
      <c r="E94" s="9"/>
      <c r="F94" s="9"/>
      <c r="G94" s="15"/>
    </row>
    <row r="95" spans="1:7" s="10" customFormat="1" ht="18" customHeight="1" x14ac:dyDescent="0.3">
      <c r="A95" s="8"/>
      <c r="B95" s="8"/>
      <c r="C95" s="8"/>
      <c r="D95" s="9"/>
      <c r="E95" s="9"/>
      <c r="F95" s="9"/>
      <c r="G95" s="15"/>
    </row>
    <row r="96" spans="1:7" s="10" customFormat="1" ht="18" customHeight="1" x14ac:dyDescent="0.3">
      <c r="A96" s="8"/>
      <c r="B96" s="8"/>
      <c r="C96" s="8"/>
      <c r="D96" s="9"/>
      <c r="E96" s="9"/>
      <c r="F96" s="9"/>
      <c r="G96" s="15"/>
    </row>
    <row r="97" spans="1:7" s="10" customFormat="1" ht="18" customHeight="1" x14ac:dyDescent="0.3">
      <c r="A97" s="8"/>
      <c r="B97" s="8"/>
      <c r="C97" s="8"/>
      <c r="D97" s="9"/>
      <c r="E97" s="9"/>
      <c r="F97" s="9"/>
      <c r="G97" s="15"/>
    </row>
    <row r="98" spans="1:7" s="10" customFormat="1" ht="18" customHeight="1" x14ac:dyDescent="0.3">
      <c r="A98" s="8"/>
      <c r="B98" s="8"/>
      <c r="C98" s="8"/>
      <c r="D98" s="9"/>
      <c r="E98" s="9"/>
      <c r="F98" s="9"/>
      <c r="G98" s="15"/>
    </row>
    <row r="99" spans="1:7" s="10" customFormat="1" ht="18" customHeight="1" x14ac:dyDescent="0.3">
      <c r="A99" s="8"/>
      <c r="B99" s="8"/>
      <c r="C99" s="8"/>
      <c r="D99" s="9"/>
      <c r="E99" s="9"/>
      <c r="F99" s="9"/>
      <c r="G99" s="15"/>
    </row>
    <row r="100" spans="1:7" s="10" customFormat="1" ht="18" customHeight="1" x14ac:dyDescent="0.3">
      <c r="A100" s="8"/>
      <c r="B100" s="8"/>
      <c r="C100" s="8"/>
      <c r="D100" s="9"/>
      <c r="E100" s="9"/>
      <c r="F100" s="9"/>
      <c r="G100" s="15"/>
    </row>
    <row r="101" spans="1:7" s="10" customFormat="1" ht="18" customHeight="1" x14ac:dyDescent="0.3">
      <c r="A101" s="8"/>
      <c r="B101" s="8"/>
      <c r="C101" s="8"/>
      <c r="D101" s="9"/>
      <c r="E101" s="9"/>
      <c r="F101" s="9"/>
      <c r="G101" s="15"/>
    </row>
    <row r="102" spans="1:7" s="10" customFormat="1" ht="18" customHeight="1" x14ac:dyDescent="0.3">
      <c r="A102" s="8"/>
      <c r="B102" s="8"/>
      <c r="C102" s="8"/>
      <c r="D102" s="9"/>
      <c r="E102" s="9"/>
      <c r="F102" s="9"/>
      <c r="G102" s="15"/>
    </row>
    <row r="103" spans="1:7" s="10" customFormat="1" ht="18" customHeight="1" x14ac:dyDescent="0.3">
      <c r="A103" s="8"/>
      <c r="B103" s="8"/>
      <c r="C103" s="8"/>
      <c r="D103" s="9"/>
      <c r="E103" s="9"/>
      <c r="F103" s="9"/>
      <c r="G103" s="15"/>
    </row>
    <row r="104" spans="1:7" s="10" customFormat="1" ht="18" customHeight="1" x14ac:dyDescent="0.3">
      <c r="A104" s="8"/>
      <c r="B104" s="8"/>
      <c r="C104" s="8"/>
      <c r="D104" s="9"/>
      <c r="E104" s="9"/>
      <c r="F104" s="9"/>
      <c r="G104" s="15"/>
    </row>
    <row r="105" spans="1:7" s="10" customFormat="1" ht="18" customHeight="1" x14ac:dyDescent="0.3">
      <c r="A105" s="8"/>
      <c r="B105" s="8"/>
      <c r="C105" s="8"/>
      <c r="D105" s="9"/>
      <c r="E105" s="9"/>
      <c r="F105" s="9"/>
      <c r="G105" s="15"/>
    </row>
    <row r="106" spans="1:7" s="10" customFormat="1" ht="18" customHeight="1" x14ac:dyDescent="0.3">
      <c r="A106" s="8"/>
      <c r="B106" s="8"/>
      <c r="C106" s="8"/>
      <c r="D106" s="9"/>
      <c r="E106" s="9"/>
      <c r="F106" s="9"/>
      <c r="G106" s="15"/>
    </row>
    <row r="107" spans="1:7" s="10" customFormat="1" ht="18" customHeight="1" x14ac:dyDescent="0.3">
      <c r="A107" s="8"/>
      <c r="B107" s="8"/>
      <c r="C107" s="8"/>
      <c r="D107" s="9"/>
      <c r="E107" s="9"/>
      <c r="F107" s="9"/>
      <c r="G107" s="15"/>
    </row>
    <row r="108" spans="1:7" s="10" customFormat="1" ht="18" customHeight="1" x14ac:dyDescent="0.3">
      <c r="A108" s="8"/>
      <c r="B108" s="8"/>
      <c r="C108" s="8"/>
      <c r="D108" s="9"/>
      <c r="E108" s="9"/>
      <c r="F108" s="9"/>
      <c r="G108" s="15"/>
    </row>
    <row r="109" spans="1:7" s="10" customFormat="1" ht="18" customHeight="1" x14ac:dyDescent="0.3">
      <c r="A109" s="8"/>
      <c r="B109" s="8"/>
      <c r="C109" s="8"/>
      <c r="D109" s="9"/>
      <c r="E109" s="9"/>
      <c r="F109" s="9"/>
      <c r="G109" s="15"/>
    </row>
    <row r="110" spans="1:7" s="10" customFormat="1" ht="18" customHeight="1" x14ac:dyDescent="0.3">
      <c r="A110" s="8"/>
      <c r="B110" s="8"/>
      <c r="C110" s="8"/>
      <c r="D110" s="9"/>
      <c r="E110" s="9"/>
      <c r="F110" s="9"/>
      <c r="G110" s="15"/>
    </row>
    <row r="111" spans="1:7" s="10" customFormat="1" ht="18" customHeight="1" x14ac:dyDescent="0.3">
      <c r="A111" s="8"/>
      <c r="B111" s="8"/>
      <c r="C111" s="8"/>
      <c r="D111" s="9"/>
      <c r="E111" s="9"/>
      <c r="F111" s="9"/>
      <c r="G111" s="15"/>
    </row>
    <row r="112" spans="1:7" s="10" customFormat="1" ht="18" customHeight="1" x14ac:dyDescent="0.3">
      <c r="A112" s="8"/>
      <c r="B112" s="8"/>
      <c r="C112" s="8"/>
      <c r="D112" s="9"/>
      <c r="E112" s="9"/>
      <c r="F112" s="9"/>
      <c r="G112" s="15"/>
    </row>
    <row r="113" spans="1:7" s="10" customFormat="1" ht="18" customHeight="1" x14ac:dyDescent="0.3">
      <c r="A113" s="8"/>
      <c r="B113" s="8"/>
      <c r="C113" s="8"/>
      <c r="D113" s="9"/>
      <c r="E113" s="9"/>
      <c r="F113" s="9"/>
      <c r="G113" s="15"/>
    </row>
    <row r="114" spans="1:7" s="10" customFormat="1" ht="18" customHeight="1" x14ac:dyDescent="0.3">
      <c r="A114" s="8"/>
      <c r="B114" s="8"/>
      <c r="C114" s="8"/>
      <c r="D114" s="9"/>
      <c r="E114" s="9"/>
      <c r="F114" s="9"/>
      <c r="G114" s="15"/>
    </row>
    <row r="115" spans="1:7" s="10" customFormat="1" ht="18" customHeight="1" x14ac:dyDescent="0.3">
      <c r="A115" s="8"/>
      <c r="B115" s="8"/>
      <c r="C115" s="8"/>
      <c r="D115" s="9"/>
      <c r="E115" s="9"/>
      <c r="F115" s="9"/>
      <c r="G115" s="15"/>
    </row>
    <row r="116" spans="1:7" s="10" customFormat="1" ht="18" customHeight="1" x14ac:dyDescent="0.3">
      <c r="A116" s="8"/>
      <c r="B116" s="8"/>
      <c r="C116" s="8"/>
      <c r="D116" s="9"/>
      <c r="E116" s="9"/>
      <c r="F116" s="9"/>
      <c r="G116" s="15"/>
    </row>
    <row r="117" spans="1:7" s="10" customFormat="1" ht="18" customHeight="1" x14ac:dyDescent="0.3">
      <c r="A117" s="8"/>
      <c r="B117" s="8"/>
      <c r="C117" s="8"/>
      <c r="D117" s="9"/>
      <c r="E117" s="9"/>
      <c r="F117" s="9"/>
      <c r="G117" s="15"/>
    </row>
    <row r="118" spans="1:7" s="10" customFormat="1" ht="18" customHeight="1" x14ac:dyDescent="0.3">
      <c r="A118" s="8"/>
      <c r="B118" s="8"/>
      <c r="C118" s="8"/>
      <c r="D118" s="9"/>
      <c r="E118" s="9"/>
      <c r="F118" s="9"/>
      <c r="G118" s="15"/>
    </row>
    <row r="119" spans="1:7" s="10" customFormat="1" ht="18" customHeight="1" x14ac:dyDescent="0.3">
      <c r="A119" s="8"/>
      <c r="B119" s="8"/>
      <c r="C119" s="8"/>
      <c r="D119" s="9"/>
      <c r="E119" s="9"/>
      <c r="F119" s="9"/>
      <c r="G119" s="15"/>
    </row>
    <row r="120" spans="1:7" s="10" customFormat="1" ht="18" customHeight="1" x14ac:dyDescent="0.3">
      <c r="A120" s="8"/>
      <c r="B120" s="8"/>
      <c r="C120" s="8"/>
      <c r="D120" s="9"/>
      <c r="E120" s="9"/>
      <c r="F120" s="9"/>
      <c r="G120" s="15"/>
    </row>
    <row r="121" spans="1:7" s="10" customFormat="1" ht="18" customHeight="1" x14ac:dyDescent="0.3">
      <c r="A121" s="8"/>
      <c r="B121" s="8"/>
      <c r="C121" s="8"/>
      <c r="D121" s="9"/>
      <c r="E121" s="9"/>
      <c r="F121" s="9"/>
      <c r="G121" s="15"/>
    </row>
  </sheetData>
  <mergeCells count="12">
    <mergeCell ref="A6:C6"/>
    <mergeCell ref="A1:G1"/>
    <mergeCell ref="A4:C4"/>
    <mergeCell ref="D4:D5"/>
    <mergeCell ref="E4:E5"/>
    <mergeCell ref="F4:G4"/>
    <mergeCell ref="A46:C4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54" header="0.3" footer="0.5600000000000000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opLeftCell="A28" workbookViewId="0">
      <selection activeCell="D46" sqref="D46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42" t="s">
        <v>114</v>
      </c>
      <c r="B1" s="42"/>
      <c r="C1" s="42"/>
      <c r="D1" s="42"/>
      <c r="E1" s="42"/>
      <c r="F1" s="42"/>
      <c r="G1" s="42"/>
    </row>
    <row r="2" spans="1:7" s="5" customFormat="1" ht="21.75" customHeight="1" x14ac:dyDescent="0.3">
      <c r="A2" s="5" t="s">
        <v>103</v>
      </c>
      <c r="D2" s="6"/>
      <c r="E2" s="6"/>
      <c r="F2" s="6"/>
      <c r="G2" s="12"/>
    </row>
    <row r="3" spans="1:7" s="5" customFormat="1" ht="21.75" customHeight="1" x14ac:dyDescent="0.3">
      <c r="A3" s="5" t="s">
        <v>99</v>
      </c>
      <c r="D3" s="6"/>
      <c r="E3" s="6"/>
      <c r="F3" s="6"/>
      <c r="G3" s="13" t="s">
        <v>7</v>
      </c>
    </row>
    <row r="4" spans="1:7" s="7" customFormat="1" ht="19.5" customHeight="1" x14ac:dyDescent="0.3">
      <c r="A4" s="39" t="s">
        <v>0</v>
      </c>
      <c r="B4" s="40"/>
      <c r="C4" s="40"/>
      <c r="D4" s="43" t="s">
        <v>113</v>
      </c>
      <c r="E4" s="43" t="s">
        <v>112</v>
      </c>
      <c r="F4" s="39" t="s">
        <v>1</v>
      </c>
      <c r="G4" s="4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44"/>
      <c r="E5" s="44"/>
      <c r="F5" s="3" t="s">
        <v>111</v>
      </c>
      <c r="G5" s="14" t="s">
        <v>5</v>
      </c>
    </row>
    <row r="6" spans="1:7" s="7" customFormat="1" ht="19.5" customHeight="1" x14ac:dyDescent="0.3">
      <c r="A6" s="39" t="s">
        <v>6</v>
      </c>
      <c r="B6" s="40"/>
      <c r="C6" s="41"/>
      <c r="D6" s="38">
        <f>D7+D10+D14</f>
        <v>154871000</v>
      </c>
      <c r="E6" s="4">
        <f>E7+E10+E14</f>
        <v>152513099</v>
      </c>
      <c r="F6" s="3">
        <f>E6-D6</f>
        <v>-2357901</v>
      </c>
      <c r="G6" s="19">
        <f>E6/D6*100</f>
        <v>98.477506440844323</v>
      </c>
    </row>
    <row r="7" spans="1:7" s="10" customFormat="1" ht="18" customHeight="1" x14ac:dyDescent="0.3">
      <c r="A7" s="8" t="s">
        <v>14</v>
      </c>
      <c r="B7" s="8"/>
      <c r="C7" s="8"/>
      <c r="D7" s="9">
        <f>D8</f>
        <v>123120000</v>
      </c>
      <c r="E7" s="9">
        <f>E8</f>
        <v>123120000</v>
      </c>
      <c r="F7" s="9">
        <f>E7-D7</f>
        <v>0</v>
      </c>
      <c r="G7" s="15">
        <f>E7/D7*100</f>
        <v>100</v>
      </c>
    </row>
    <row r="8" spans="1:7" s="10" customFormat="1" ht="18" customHeight="1" x14ac:dyDescent="0.3">
      <c r="A8" s="8"/>
      <c r="B8" s="8" t="s">
        <v>14</v>
      </c>
      <c r="C8" s="8"/>
      <c r="D8" s="9">
        <f>D9</f>
        <v>123120000</v>
      </c>
      <c r="E8" s="9">
        <f>E9</f>
        <v>123120000</v>
      </c>
      <c r="F8" s="9">
        <f t="shared" ref="F8:F16" si="0">E8-D8</f>
        <v>0</v>
      </c>
      <c r="G8" s="15">
        <f t="shared" ref="G8:G16" si="1">E8/D8*100</f>
        <v>100</v>
      </c>
    </row>
    <row r="9" spans="1:7" s="10" customFormat="1" ht="18" customHeight="1" x14ac:dyDescent="0.3">
      <c r="A9" s="8"/>
      <c r="B9" s="8"/>
      <c r="C9" s="8" t="s">
        <v>14</v>
      </c>
      <c r="D9" s="9">
        <v>123120000</v>
      </c>
      <c r="E9" s="9">
        <v>123120000</v>
      </c>
      <c r="F9" s="9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 t="s">
        <v>20</v>
      </c>
      <c r="B10" s="8"/>
      <c r="C10" s="8"/>
      <c r="D10" s="9">
        <f>D11</f>
        <v>100000</v>
      </c>
      <c r="E10" s="9">
        <f>E11</f>
        <v>100000</v>
      </c>
      <c r="F10" s="9">
        <f t="shared" si="0"/>
        <v>0</v>
      </c>
      <c r="G10" s="15">
        <f t="shared" si="1"/>
        <v>100</v>
      </c>
    </row>
    <row r="11" spans="1:7" s="10" customFormat="1" ht="18" customHeight="1" x14ac:dyDescent="0.3">
      <c r="A11" s="8"/>
      <c r="B11" s="8" t="s">
        <v>20</v>
      </c>
      <c r="C11" s="8"/>
      <c r="D11" s="9">
        <f>D12+D13</f>
        <v>100000</v>
      </c>
      <c r="E11" s="9">
        <f>E12+E13</f>
        <v>100000</v>
      </c>
      <c r="F11" s="9">
        <f t="shared" si="0"/>
        <v>0</v>
      </c>
      <c r="G11" s="15">
        <f t="shared" si="1"/>
        <v>100</v>
      </c>
    </row>
    <row r="12" spans="1:7" s="10" customFormat="1" ht="18" customHeight="1" x14ac:dyDescent="0.3">
      <c r="A12" s="8"/>
      <c r="B12" s="8"/>
      <c r="C12" s="8" t="s">
        <v>21</v>
      </c>
      <c r="D12" s="9">
        <v>50000</v>
      </c>
      <c r="E12" s="9">
        <v>50000</v>
      </c>
      <c r="F12" s="9">
        <f t="shared" si="0"/>
        <v>0</v>
      </c>
      <c r="G12" s="15">
        <f t="shared" si="1"/>
        <v>100</v>
      </c>
    </row>
    <row r="13" spans="1:7" s="10" customFormat="1" ht="18" customHeight="1" x14ac:dyDescent="0.3">
      <c r="A13" s="8"/>
      <c r="B13" s="8"/>
      <c r="C13" s="8" t="s">
        <v>22</v>
      </c>
      <c r="D13" s="9">
        <v>50000</v>
      </c>
      <c r="E13" s="9">
        <v>50000</v>
      </c>
      <c r="F13" s="9">
        <f t="shared" si="0"/>
        <v>0</v>
      </c>
      <c r="G13" s="15">
        <f t="shared" si="1"/>
        <v>100</v>
      </c>
    </row>
    <row r="14" spans="1:7" s="10" customFormat="1" ht="18" customHeight="1" x14ac:dyDescent="0.3">
      <c r="A14" s="8" t="s">
        <v>18</v>
      </c>
      <c r="B14" s="8"/>
      <c r="C14" s="8"/>
      <c r="D14" s="9">
        <f>D15</f>
        <v>31651000</v>
      </c>
      <c r="E14" s="9">
        <f>E15</f>
        <v>29293099</v>
      </c>
      <c r="F14" s="9">
        <f t="shared" si="0"/>
        <v>-2357901</v>
      </c>
      <c r="G14" s="15">
        <f t="shared" si="1"/>
        <v>92.550311206596945</v>
      </c>
    </row>
    <row r="15" spans="1:7" s="10" customFormat="1" ht="18" customHeight="1" x14ac:dyDescent="0.3">
      <c r="A15" s="8"/>
      <c r="B15" s="8" t="s">
        <v>18</v>
      </c>
      <c r="C15" s="8"/>
      <c r="D15" s="9">
        <f>D16</f>
        <v>31651000</v>
      </c>
      <c r="E15" s="9">
        <f>E16</f>
        <v>29293099</v>
      </c>
      <c r="F15" s="9">
        <f t="shared" si="0"/>
        <v>-2357901</v>
      </c>
      <c r="G15" s="15">
        <f t="shared" si="1"/>
        <v>92.550311206596945</v>
      </c>
    </row>
    <row r="16" spans="1:7" s="10" customFormat="1" ht="18" customHeight="1" x14ac:dyDescent="0.3">
      <c r="A16" s="8"/>
      <c r="B16" s="8"/>
      <c r="C16" s="8" t="s">
        <v>19</v>
      </c>
      <c r="D16" s="9">
        <v>31651000</v>
      </c>
      <c r="E16" s="9">
        <v>29293099</v>
      </c>
      <c r="F16" s="9">
        <f t="shared" si="0"/>
        <v>-2357901</v>
      </c>
      <c r="G16" s="15">
        <f t="shared" si="1"/>
        <v>92.550311206596945</v>
      </c>
    </row>
    <row r="17" spans="1:7" s="10" customFormat="1" ht="18" customHeight="1" x14ac:dyDescent="0.3">
      <c r="A17" s="8"/>
      <c r="B17" s="8"/>
      <c r="C17" s="8"/>
      <c r="D17" s="9"/>
      <c r="E17" s="9"/>
      <c r="F17" s="9"/>
      <c r="G17" s="15"/>
    </row>
    <row r="18" spans="1:7" s="10" customFormat="1" ht="18" customHeight="1" x14ac:dyDescent="0.3">
      <c r="A18" s="8"/>
      <c r="B18" s="8"/>
      <c r="C18" s="8"/>
      <c r="D18" s="9"/>
      <c r="E18" s="9"/>
      <c r="F18" s="9"/>
      <c r="G18" s="15"/>
    </row>
    <row r="19" spans="1:7" s="10" customFormat="1" ht="18" customHeight="1" x14ac:dyDescent="0.3">
      <c r="A19" s="8"/>
      <c r="B19" s="8"/>
      <c r="C19" s="8"/>
      <c r="D19" s="9"/>
      <c r="E19" s="9"/>
      <c r="F19" s="9"/>
      <c r="G19" s="15"/>
    </row>
    <row r="20" spans="1:7" s="10" customFormat="1" ht="18" customHeight="1" x14ac:dyDescent="0.3">
      <c r="A20" s="8"/>
      <c r="B20" s="8"/>
      <c r="C20" s="8"/>
      <c r="D20" s="9"/>
      <c r="E20" s="9"/>
      <c r="F20" s="9"/>
      <c r="G20" s="15"/>
    </row>
    <row r="21" spans="1:7" s="10" customFormat="1" ht="18" customHeight="1" x14ac:dyDescent="0.3">
      <c r="A21" s="8"/>
      <c r="B21" s="8"/>
      <c r="C21" s="8"/>
      <c r="D21" s="9"/>
      <c r="E21" s="9"/>
      <c r="F21" s="9"/>
      <c r="G21" s="15"/>
    </row>
    <row r="22" spans="1:7" s="10" customFormat="1" ht="18" customHeight="1" x14ac:dyDescent="0.3">
      <c r="A22" s="8"/>
      <c r="B22" s="8"/>
      <c r="C22" s="8"/>
      <c r="D22" s="9"/>
      <c r="E22" s="9"/>
      <c r="F22" s="9"/>
      <c r="G22" s="15"/>
    </row>
    <row r="23" spans="1:7" s="10" customFormat="1" ht="18" customHeight="1" x14ac:dyDescent="0.3">
      <c r="A23" s="8"/>
      <c r="B23" s="8"/>
      <c r="C23" s="8"/>
      <c r="D23" s="9"/>
      <c r="E23" s="9"/>
      <c r="F23" s="9"/>
      <c r="G23" s="15"/>
    </row>
    <row r="24" spans="1:7" s="10" customFormat="1" ht="18" customHeight="1" x14ac:dyDescent="0.3">
      <c r="A24" s="8"/>
      <c r="B24" s="8"/>
      <c r="C24" s="8"/>
      <c r="D24" s="9"/>
      <c r="E24" s="9"/>
      <c r="F24" s="9"/>
      <c r="G24" s="15"/>
    </row>
    <row r="25" spans="1:7" s="10" customFormat="1" ht="18" customHeight="1" x14ac:dyDescent="0.3">
      <c r="A25" s="8"/>
      <c r="B25" s="8"/>
      <c r="C25" s="8"/>
      <c r="D25" s="9"/>
      <c r="E25" s="9"/>
      <c r="F25" s="9"/>
      <c r="G25" s="15"/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42" t="s">
        <v>115</v>
      </c>
      <c r="B41" s="42"/>
      <c r="C41" s="42"/>
      <c r="D41" s="42"/>
      <c r="E41" s="42"/>
      <c r="F41" s="42"/>
      <c r="G41" s="42"/>
    </row>
    <row r="42" spans="1:7" s="7" customFormat="1" ht="21.75" customHeight="1" x14ac:dyDescent="0.3">
      <c r="A42" s="5" t="s">
        <v>102</v>
      </c>
      <c r="D42" s="20"/>
      <c r="E42" s="20"/>
      <c r="F42" s="20"/>
      <c r="G42" s="16"/>
    </row>
    <row r="43" spans="1:7" s="7" customFormat="1" ht="21.75" customHeight="1" x14ac:dyDescent="0.3">
      <c r="A43" s="5" t="s">
        <v>99</v>
      </c>
      <c r="D43" s="20"/>
      <c r="E43" s="20"/>
      <c r="F43" s="20"/>
      <c r="G43" s="21" t="s">
        <v>7</v>
      </c>
    </row>
    <row r="44" spans="1:7" s="7" customFormat="1" ht="19.5" customHeight="1" x14ac:dyDescent="0.3">
      <c r="A44" s="39" t="s">
        <v>0</v>
      </c>
      <c r="B44" s="40"/>
      <c r="C44" s="40"/>
      <c r="D44" s="43" t="s">
        <v>113</v>
      </c>
      <c r="E44" s="43" t="s">
        <v>112</v>
      </c>
      <c r="F44" s="39" t="s">
        <v>1</v>
      </c>
      <c r="G44" s="4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44"/>
      <c r="E45" s="44"/>
      <c r="F45" s="3" t="s">
        <v>111</v>
      </c>
      <c r="G45" s="14" t="s">
        <v>5</v>
      </c>
    </row>
    <row r="46" spans="1:7" s="7" customFormat="1" ht="19.5" customHeight="1" x14ac:dyDescent="0.3">
      <c r="A46" s="39" t="s">
        <v>6</v>
      </c>
      <c r="B46" s="40"/>
      <c r="C46" s="41"/>
      <c r="D46" s="38">
        <f>D47+D61+D68+D71+D74</f>
        <v>154871000</v>
      </c>
      <c r="E46" s="38">
        <f>E47+E61+E68+E71+E74</f>
        <v>152513099</v>
      </c>
      <c r="F46" s="3">
        <f>E46-D46</f>
        <v>-2357901</v>
      </c>
      <c r="G46" s="19">
        <f>E46/D46*100</f>
        <v>98.477506440844323</v>
      </c>
    </row>
    <row r="47" spans="1:7" s="10" customFormat="1" ht="18" customHeight="1" x14ac:dyDescent="0.3">
      <c r="A47" s="8" t="s">
        <v>23</v>
      </c>
      <c r="B47" s="8"/>
      <c r="C47" s="8"/>
      <c r="D47" s="9">
        <f>D48+D54+D59</f>
        <v>129759000</v>
      </c>
      <c r="E47" s="9">
        <f>E48+E54+E59</f>
        <v>129759000</v>
      </c>
      <c r="F47" s="9">
        <f>E47-D47</f>
        <v>0</v>
      </c>
      <c r="G47" s="15">
        <f>E47/D47*100</f>
        <v>100</v>
      </c>
    </row>
    <row r="48" spans="1:7" s="10" customFormat="1" ht="18" customHeight="1" x14ac:dyDescent="0.3">
      <c r="A48" s="8"/>
      <c r="B48" s="8" t="s">
        <v>51</v>
      </c>
      <c r="C48" s="8"/>
      <c r="D48" s="9">
        <f>SUM(D49:D53)</f>
        <v>118757000</v>
      </c>
      <c r="E48" s="9">
        <f>SUM(E49:E53)</f>
        <v>118757000</v>
      </c>
      <c r="F48" s="9">
        <f t="shared" ref="F48:F76" si="2">E48-D48</f>
        <v>0</v>
      </c>
      <c r="G48" s="15">
        <f t="shared" ref="G48:G59" si="3">E48/D48*100</f>
        <v>100</v>
      </c>
    </row>
    <row r="49" spans="1:7" s="10" customFormat="1" ht="18" customHeight="1" x14ac:dyDescent="0.3">
      <c r="A49" s="8"/>
      <c r="B49" s="8"/>
      <c r="C49" s="8" t="s">
        <v>25</v>
      </c>
      <c r="D49" s="9">
        <v>93572000</v>
      </c>
      <c r="E49" s="9">
        <v>93572000</v>
      </c>
      <c r="F49" s="9">
        <f t="shared" si="2"/>
        <v>0</v>
      </c>
      <c r="G49" s="15">
        <f t="shared" si="3"/>
        <v>100</v>
      </c>
    </row>
    <row r="50" spans="1:7" s="10" customFormat="1" ht="18" customHeight="1" x14ac:dyDescent="0.3">
      <c r="A50" s="8"/>
      <c r="B50" s="8"/>
      <c r="C50" s="8" t="s">
        <v>26</v>
      </c>
      <c r="D50" s="9">
        <v>3000000</v>
      </c>
      <c r="E50" s="9">
        <v>3000000</v>
      </c>
      <c r="F50" s="9">
        <f t="shared" si="2"/>
        <v>0</v>
      </c>
      <c r="G50" s="15">
        <f t="shared" si="3"/>
        <v>100</v>
      </c>
    </row>
    <row r="51" spans="1:7" s="10" customFormat="1" ht="18" customHeight="1" x14ac:dyDescent="0.3">
      <c r="A51" s="8"/>
      <c r="B51" s="8"/>
      <c r="C51" s="8" t="s">
        <v>58</v>
      </c>
      <c r="D51" s="9">
        <v>5516000</v>
      </c>
      <c r="E51" s="9">
        <v>5516000</v>
      </c>
      <c r="F51" s="9">
        <f t="shared" si="2"/>
        <v>0</v>
      </c>
      <c r="G51" s="15">
        <f t="shared" si="3"/>
        <v>100</v>
      </c>
    </row>
    <row r="52" spans="1:7" s="10" customFormat="1" ht="18" customHeight="1" x14ac:dyDescent="0.3">
      <c r="A52" s="8"/>
      <c r="B52" s="8"/>
      <c r="C52" s="22" t="s">
        <v>59</v>
      </c>
      <c r="D52" s="9">
        <v>8513000</v>
      </c>
      <c r="E52" s="9">
        <v>8513000</v>
      </c>
      <c r="F52" s="9">
        <f t="shared" si="2"/>
        <v>0</v>
      </c>
      <c r="G52" s="15">
        <f t="shared" si="3"/>
        <v>100</v>
      </c>
    </row>
    <row r="53" spans="1:7" s="10" customFormat="1" ht="18" customHeight="1" x14ac:dyDescent="0.3">
      <c r="A53" s="8"/>
      <c r="B53" s="8"/>
      <c r="C53" s="8" t="s">
        <v>29</v>
      </c>
      <c r="D53" s="9">
        <v>8156000</v>
      </c>
      <c r="E53" s="9">
        <v>8156000</v>
      </c>
      <c r="F53" s="9">
        <f t="shared" si="2"/>
        <v>0</v>
      </c>
      <c r="G53" s="15">
        <f t="shared" si="3"/>
        <v>100</v>
      </c>
    </row>
    <row r="54" spans="1:7" s="10" customFormat="1" ht="18" customHeight="1" x14ac:dyDescent="0.3">
      <c r="A54" s="8"/>
      <c r="B54" s="8" t="s">
        <v>24</v>
      </c>
      <c r="C54" s="8"/>
      <c r="D54" s="9">
        <f>SUM(D55:D58)</f>
        <v>9642000</v>
      </c>
      <c r="E54" s="9">
        <f>SUM(E55:E58)</f>
        <v>9642000</v>
      </c>
      <c r="F54" s="9">
        <f t="shared" si="2"/>
        <v>0</v>
      </c>
      <c r="G54" s="15">
        <f t="shared" si="3"/>
        <v>100</v>
      </c>
    </row>
    <row r="55" spans="1:7" s="10" customFormat="1" ht="18" customHeight="1" x14ac:dyDescent="0.3">
      <c r="A55" s="8"/>
      <c r="B55" s="8"/>
      <c r="C55" s="8" t="s">
        <v>35</v>
      </c>
      <c r="D55" s="9">
        <v>500000</v>
      </c>
      <c r="E55" s="9">
        <v>500000</v>
      </c>
      <c r="F55" s="9">
        <f t="shared" si="2"/>
        <v>0</v>
      </c>
      <c r="G55" s="15">
        <f t="shared" si="3"/>
        <v>100</v>
      </c>
    </row>
    <row r="56" spans="1:7" s="10" customFormat="1" ht="18" customHeight="1" x14ac:dyDescent="0.3">
      <c r="A56" s="8"/>
      <c r="B56" s="8"/>
      <c r="C56" s="8" t="s">
        <v>36</v>
      </c>
      <c r="D56" s="9">
        <f>2040000+3600000</f>
        <v>5640000</v>
      </c>
      <c r="E56" s="9">
        <f>2040000+3600000</f>
        <v>5640000</v>
      </c>
      <c r="F56" s="9">
        <f t="shared" si="2"/>
        <v>0</v>
      </c>
      <c r="G56" s="15">
        <f t="shared" si="3"/>
        <v>100</v>
      </c>
    </row>
    <row r="57" spans="1:7" s="10" customFormat="1" ht="18" customHeight="1" x14ac:dyDescent="0.3">
      <c r="A57" s="8"/>
      <c r="B57" s="8"/>
      <c r="C57" s="8" t="s">
        <v>37</v>
      </c>
      <c r="D57" s="9">
        <v>2502000</v>
      </c>
      <c r="E57" s="9">
        <v>2502000</v>
      </c>
      <c r="F57" s="9">
        <f t="shared" si="2"/>
        <v>0</v>
      </c>
      <c r="G57" s="15">
        <f t="shared" si="3"/>
        <v>100</v>
      </c>
    </row>
    <row r="58" spans="1:7" s="10" customFormat="1" ht="18" customHeight="1" x14ac:dyDescent="0.3">
      <c r="A58" s="8"/>
      <c r="B58" s="8"/>
      <c r="C58" s="8" t="s">
        <v>38</v>
      </c>
      <c r="D58" s="9">
        <v>1000000</v>
      </c>
      <c r="E58" s="9">
        <v>1000000</v>
      </c>
      <c r="F58" s="9">
        <f t="shared" si="2"/>
        <v>0</v>
      </c>
      <c r="G58" s="15">
        <f t="shared" si="3"/>
        <v>100</v>
      </c>
    </row>
    <row r="59" spans="1:7" s="10" customFormat="1" ht="18" customHeight="1" x14ac:dyDescent="0.3">
      <c r="A59" s="8"/>
      <c r="B59" s="8" t="s">
        <v>31</v>
      </c>
      <c r="C59" s="8"/>
      <c r="D59" s="9">
        <f>D60</f>
        <v>1360000</v>
      </c>
      <c r="E59" s="9">
        <f>E60</f>
        <v>1360000</v>
      </c>
      <c r="F59" s="9">
        <f t="shared" si="2"/>
        <v>0</v>
      </c>
      <c r="G59" s="15">
        <f t="shared" si="3"/>
        <v>100</v>
      </c>
    </row>
    <row r="60" spans="1:7" s="10" customFormat="1" ht="18" customHeight="1" x14ac:dyDescent="0.3">
      <c r="A60" s="8"/>
      <c r="B60" s="8"/>
      <c r="C60" s="8" t="s">
        <v>34</v>
      </c>
      <c r="D60" s="9">
        <v>1360000</v>
      </c>
      <c r="E60" s="9">
        <v>1360000</v>
      </c>
      <c r="F60" s="9">
        <f t="shared" si="2"/>
        <v>0</v>
      </c>
      <c r="G60" s="15">
        <f>E60/D60*100</f>
        <v>100</v>
      </c>
    </row>
    <row r="61" spans="1:7" s="10" customFormat="1" ht="18" customHeight="1" x14ac:dyDescent="0.3">
      <c r="A61" s="8" t="s">
        <v>44</v>
      </c>
      <c r="B61" s="8"/>
      <c r="C61" s="8"/>
      <c r="D61" s="9">
        <f>D62</f>
        <v>13650000</v>
      </c>
      <c r="E61" s="9">
        <f>E62</f>
        <v>13650000</v>
      </c>
      <c r="F61" s="9">
        <f t="shared" si="2"/>
        <v>0</v>
      </c>
      <c r="G61" s="15">
        <f t="shared" ref="G61:G76" si="4">E61/D61*100</f>
        <v>100</v>
      </c>
    </row>
    <row r="62" spans="1:7" s="10" customFormat="1" ht="18" customHeight="1" x14ac:dyDescent="0.3">
      <c r="A62" s="8"/>
      <c r="B62" s="8" t="s">
        <v>45</v>
      </c>
      <c r="C62" s="8"/>
      <c r="D62" s="9">
        <f>SUM(D63:D67)</f>
        <v>13650000</v>
      </c>
      <c r="E62" s="9">
        <f>SUM(E63:E67)</f>
        <v>13650000</v>
      </c>
      <c r="F62" s="9">
        <f t="shared" si="2"/>
        <v>0</v>
      </c>
      <c r="G62" s="15">
        <f t="shared" si="4"/>
        <v>100</v>
      </c>
    </row>
    <row r="63" spans="1:7" s="10" customFormat="1" ht="18" customHeight="1" x14ac:dyDescent="0.3">
      <c r="A63" s="8"/>
      <c r="B63" s="8"/>
      <c r="C63" s="26" t="s">
        <v>64</v>
      </c>
      <c r="D63" s="9">
        <v>7500000</v>
      </c>
      <c r="E63" s="9">
        <v>7500000</v>
      </c>
      <c r="F63" s="9">
        <f t="shared" si="2"/>
        <v>0</v>
      </c>
      <c r="G63" s="15">
        <f t="shared" si="4"/>
        <v>100</v>
      </c>
    </row>
    <row r="64" spans="1:7" s="10" customFormat="1" ht="18" customHeight="1" x14ac:dyDescent="0.3">
      <c r="A64" s="8"/>
      <c r="B64" s="8"/>
      <c r="C64" s="8" t="s">
        <v>60</v>
      </c>
      <c r="D64" s="9">
        <v>150000</v>
      </c>
      <c r="E64" s="9">
        <v>150000</v>
      </c>
      <c r="F64" s="9">
        <f t="shared" si="2"/>
        <v>0</v>
      </c>
      <c r="G64" s="15">
        <f t="shared" si="4"/>
        <v>100</v>
      </c>
    </row>
    <row r="65" spans="1:7" s="10" customFormat="1" ht="18" customHeight="1" x14ac:dyDescent="0.3">
      <c r="A65" s="8"/>
      <c r="B65" s="8"/>
      <c r="C65" s="8" t="s">
        <v>105</v>
      </c>
      <c r="D65" s="9">
        <v>3000000</v>
      </c>
      <c r="E65" s="9">
        <v>3000000</v>
      </c>
      <c r="F65" s="9">
        <f t="shared" si="2"/>
        <v>0</v>
      </c>
      <c r="G65" s="15">
        <v>0</v>
      </c>
    </row>
    <row r="66" spans="1:7" s="10" customFormat="1" ht="18" customHeight="1" x14ac:dyDescent="0.3">
      <c r="A66" s="8"/>
      <c r="B66" s="8"/>
      <c r="C66" s="8" t="s">
        <v>61</v>
      </c>
      <c r="D66" s="9">
        <v>600000</v>
      </c>
      <c r="E66" s="9">
        <v>600000</v>
      </c>
      <c r="F66" s="9">
        <f t="shared" si="2"/>
        <v>0</v>
      </c>
      <c r="G66" s="15">
        <f t="shared" si="4"/>
        <v>100</v>
      </c>
    </row>
    <row r="67" spans="1:7" s="10" customFormat="1" ht="18" customHeight="1" x14ac:dyDescent="0.3">
      <c r="A67" s="8"/>
      <c r="B67" s="8"/>
      <c r="C67" s="8" t="s">
        <v>62</v>
      </c>
      <c r="D67" s="9">
        <v>2400000</v>
      </c>
      <c r="E67" s="9">
        <v>2400000</v>
      </c>
      <c r="F67" s="9">
        <f t="shared" si="2"/>
        <v>0</v>
      </c>
      <c r="G67" s="15">
        <f t="shared" si="4"/>
        <v>100</v>
      </c>
    </row>
    <row r="68" spans="1:7" s="10" customFormat="1" ht="18" customHeight="1" x14ac:dyDescent="0.3">
      <c r="A68" s="8" t="s">
        <v>55</v>
      </c>
      <c r="B68" s="8"/>
      <c r="C68" s="8"/>
      <c r="D68" s="9">
        <f>D69</f>
        <v>100000</v>
      </c>
      <c r="E68" s="9">
        <f>E69</f>
        <v>100000</v>
      </c>
      <c r="F68" s="9">
        <f t="shared" si="2"/>
        <v>0</v>
      </c>
      <c r="G68" s="15">
        <f t="shared" si="4"/>
        <v>100</v>
      </c>
    </row>
    <row r="69" spans="1:7" s="10" customFormat="1" ht="18" customHeight="1" x14ac:dyDescent="0.3">
      <c r="A69" s="8"/>
      <c r="B69" s="8" t="s">
        <v>55</v>
      </c>
      <c r="C69" s="8"/>
      <c r="D69" s="9">
        <f>D70</f>
        <v>100000</v>
      </c>
      <c r="E69" s="9">
        <f>E70</f>
        <v>100000</v>
      </c>
      <c r="F69" s="9">
        <f t="shared" si="2"/>
        <v>0</v>
      </c>
      <c r="G69" s="15">
        <f t="shared" si="4"/>
        <v>100</v>
      </c>
    </row>
    <row r="70" spans="1:7" s="10" customFormat="1" ht="18" customHeight="1" x14ac:dyDescent="0.3">
      <c r="A70" s="8"/>
      <c r="B70" s="8"/>
      <c r="C70" s="8" t="s">
        <v>55</v>
      </c>
      <c r="D70" s="9">
        <v>100000</v>
      </c>
      <c r="E70" s="9">
        <v>100000</v>
      </c>
      <c r="F70" s="9">
        <f t="shared" si="2"/>
        <v>0</v>
      </c>
      <c r="G70" s="15">
        <f t="shared" si="4"/>
        <v>100</v>
      </c>
    </row>
    <row r="71" spans="1:7" s="10" customFormat="1" ht="18" customHeight="1" x14ac:dyDescent="0.3">
      <c r="A71" s="8" t="s">
        <v>56</v>
      </c>
      <c r="B71" s="8"/>
      <c r="C71" s="8"/>
      <c r="D71" s="9">
        <f>D72</f>
        <v>5362000</v>
      </c>
      <c r="E71" s="9">
        <f>E72</f>
        <v>3004099</v>
      </c>
      <c r="F71" s="9">
        <f t="shared" si="2"/>
        <v>-2357901</v>
      </c>
      <c r="G71" s="15">
        <f t="shared" si="4"/>
        <v>56.025718015665795</v>
      </c>
    </row>
    <row r="72" spans="1:7" s="10" customFormat="1" ht="18" customHeight="1" x14ac:dyDescent="0.3">
      <c r="A72" s="8"/>
      <c r="B72" s="8" t="s">
        <v>56</v>
      </c>
      <c r="C72" s="8"/>
      <c r="D72" s="9">
        <f>D73</f>
        <v>5362000</v>
      </c>
      <c r="E72" s="9">
        <f>E73</f>
        <v>3004099</v>
      </c>
      <c r="F72" s="9">
        <f t="shared" si="2"/>
        <v>-2357901</v>
      </c>
      <c r="G72" s="15">
        <f t="shared" si="4"/>
        <v>56.025718015665795</v>
      </c>
    </row>
    <row r="73" spans="1:7" s="10" customFormat="1" ht="18" customHeight="1" x14ac:dyDescent="0.3">
      <c r="A73" s="8"/>
      <c r="B73" s="8"/>
      <c r="C73" s="8" t="s">
        <v>56</v>
      </c>
      <c r="D73" s="9">
        <v>5362000</v>
      </c>
      <c r="E73" s="9">
        <v>3004099</v>
      </c>
      <c r="F73" s="9">
        <f t="shared" si="2"/>
        <v>-2357901</v>
      </c>
      <c r="G73" s="15">
        <f t="shared" si="4"/>
        <v>56.025718015665795</v>
      </c>
    </row>
    <row r="74" spans="1:7" s="10" customFormat="1" ht="18" customHeight="1" x14ac:dyDescent="0.3">
      <c r="A74" s="8" t="s">
        <v>63</v>
      </c>
      <c r="B74" s="8"/>
      <c r="C74" s="8"/>
      <c r="D74" s="9">
        <f>D75</f>
        <v>6000000</v>
      </c>
      <c r="E74" s="9">
        <f>E75</f>
        <v>6000000</v>
      </c>
      <c r="F74" s="9">
        <f t="shared" si="2"/>
        <v>0</v>
      </c>
      <c r="G74" s="15">
        <f t="shared" si="4"/>
        <v>100</v>
      </c>
    </row>
    <row r="75" spans="1:7" s="10" customFormat="1" ht="18" customHeight="1" x14ac:dyDescent="0.3">
      <c r="A75" s="8"/>
      <c r="B75" s="8" t="s">
        <v>63</v>
      </c>
      <c r="C75" s="8"/>
      <c r="D75" s="9">
        <f>D76</f>
        <v>6000000</v>
      </c>
      <c r="E75" s="9">
        <f>E76</f>
        <v>6000000</v>
      </c>
      <c r="F75" s="9">
        <f t="shared" si="2"/>
        <v>0</v>
      </c>
      <c r="G75" s="15">
        <f t="shared" si="4"/>
        <v>100</v>
      </c>
    </row>
    <row r="76" spans="1:7" s="10" customFormat="1" ht="18" customHeight="1" x14ac:dyDescent="0.3">
      <c r="A76" s="8"/>
      <c r="B76" s="8"/>
      <c r="C76" s="8" t="s">
        <v>63</v>
      </c>
      <c r="D76" s="9">
        <v>6000000</v>
      </c>
      <c r="E76" s="9">
        <v>6000000</v>
      </c>
      <c r="F76" s="9">
        <f t="shared" si="2"/>
        <v>0</v>
      </c>
      <c r="G76" s="15">
        <f t="shared" si="4"/>
        <v>100</v>
      </c>
    </row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53" header="0.3" footer="0.5600000000000000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opLeftCell="A22" workbookViewId="0">
      <selection activeCell="D29" sqref="D29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42" t="s">
        <v>114</v>
      </c>
      <c r="B1" s="42"/>
      <c r="C1" s="42"/>
      <c r="D1" s="42"/>
      <c r="E1" s="42"/>
      <c r="F1" s="42"/>
      <c r="G1" s="42"/>
    </row>
    <row r="2" spans="1:7" s="5" customFormat="1" ht="21.75" customHeight="1" x14ac:dyDescent="0.3">
      <c r="A2" s="5" t="s">
        <v>101</v>
      </c>
      <c r="D2" s="6"/>
      <c r="E2" s="6"/>
      <c r="F2" s="6"/>
      <c r="G2" s="12"/>
    </row>
    <row r="3" spans="1:7" s="5" customFormat="1" ht="21.75" customHeight="1" x14ac:dyDescent="0.3">
      <c r="A3" s="5" t="s">
        <v>99</v>
      </c>
      <c r="D3" s="6"/>
      <c r="E3" s="6"/>
      <c r="F3" s="6"/>
      <c r="G3" s="13" t="s">
        <v>7</v>
      </c>
    </row>
    <row r="4" spans="1:7" s="7" customFormat="1" ht="19.5" customHeight="1" x14ac:dyDescent="0.3">
      <c r="A4" s="39" t="s">
        <v>0</v>
      </c>
      <c r="B4" s="40"/>
      <c r="C4" s="40"/>
      <c r="D4" s="43" t="s">
        <v>113</v>
      </c>
      <c r="E4" s="43" t="s">
        <v>112</v>
      </c>
      <c r="F4" s="39" t="s">
        <v>1</v>
      </c>
      <c r="G4" s="4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44"/>
      <c r="E5" s="44"/>
      <c r="F5" s="3" t="s">
        <v>111</v>
      </c>
      <c r="G5" s="14" t="s">
        <v>5</v>
      </c>
    </row>
    <row r="6" spans="1:7" s="7" customFormat="1" ht="19.5" customHeight="1" x14ac:dyDescent="0.3">
      <c r="A6" s="39" t="s">
        <v>6</v>
      </c>
      <c r="B6" s="40"/>
      <c r="C6" s="41"/>
      <c r="D6" s="38">
        <f>D7+D10+D14</f>
        <v>80014000</v>
      </c>
      <c r="E6" s="4">
        <f>E7+E10+E14</f>
        <v>82357470</v>
      </c>
      <c r="F6" s="3">
        <f>E6-D6</f>
        <v>2343470</v>
      </c>
      <c r="G6" s="19">
        <f>E6/D6*100</f>
        <v>102.92882495563276</v>
      </c>
    </row>
    <row r="7" spans="1:7" s="10" customFormat="1" ht="18" customHeight="1" x14ac:dyDescent="0.3">
      <c r="A7" s="8" t="s">
        <v>14</v>
      </c>
      <c r="B7" s="8"/>
      <c r="C7" s="8"/>
      <c r="D7" s="9">
        <f>D8</f>
        <v>68400000</v>
      </c>
      <c r="E7" s="9">
        <f>E8</f>
        <v>68400000</v>
      </c>
      <c r="F7" s="9">
        <f>E7-D7</f>
        <v>0</v>
      </c>
      <c r="G7" s="15">
        <f>E7/D7*100</f>
        <v>100</v>
      </c>
    </row>
    <row r="8" spans="1:7" s="10" customFormat="1" ht="18" customHeight="1" x14ac:dyDescent="0.3">
      <c r="A8" s="8"/>
      <c r="B8" s="8" t="s">
        <v>14</v>
      </c>
      <c r="C8" s="8"/>
      <c r="D8" s="9">
        <f>D9</f>
        <v>68400000</v>
      </c>
      <c r="E8" s="9">
        <f>E9</f>
        <v>68400000</v>
      </c>
      <c r="F8" s="9">
        <f t="shared" ref="F8:F16" si="0">E8-D8</f>
        <v>0</v>
      </c>
      <c r="G8" s="15">
        <f t="shared" ref="G8:G16" si="1">E8/D8*100</f>
        <v>100</v>
      </c>
    </row>
    <row r="9" spans="1:7" s="10" customFormat="1" ht="18" customHeight="1" x14ac:dyDescent="0.3">
      <c r="A9" s="8"/>
      <c r="B9" s="8"/>
      <c r="C9" s="8" t="s">
        <v>14</v>
      </c>
      <c r="D9" s="9">
        <v>68400000</v>
      </c>
      <c r="E9" s="9">
        <v>68400000</v>
      </c>
      <c r="F9" s="9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 t="s">
        <v>20</v>
      </c>
      <c r="B10" s="8"/>
      <c r="C10" s="8"/>
      <c r="D10" s="9">
        <f>D11</f>
        <v>100000</v>
      </c>
      <c r="E10" s="9">
        <f>E11</f>
        <v>100000</v>
      </c>
      <c r="F10" s="9">
        <f t="shared" si="0"/>
        <v>0</v>
      </c>
      <c r="G10" s="15">
        <f t="shared" si="1"/>
        <v>100</v>
      </c>
    </row>
    <row r="11" spans="1:7" s="10" customFormat="1" ht="18" customHeight="1" x14ac:dyDescent="0.3">
      <c r="A11" s="8"/>
      <c r="B11" s="8" t="s">
        <v>20</v>
      </c>
      <c r="C11" s="8"/>
      <c r="D11" s="9">
        <f>D12+D13</f>
        <v>100000</v>
      </c>
      <c r="E11" s="9">
        <f>E12+E13</f>
        <v>100000</v>
      </c>
      <c r="F11" s="9">
        <f t="shared" si="0"/>
        <v>0</v>
      </c>
      <c r="G11" s="15">
        <f t="shared" si="1"/>
        <v>100</v>
      </c>
    </row>
    <row r="12" spans="1:7" s="10" customFormat="1" ht="18" customHeight="1" x14ac:dyDescent="0.3">
      <c r="A12" s="8"/>
      <c r="B12" s="8"/>
      <c r="C12" s="8" t="s">
        <v>21</v>
      </c>
      <c r="D12" s="9">
        <v>50000</v>
      </c>
      <c r="E12" s="9">
        <v>50000</v>
      </c>
      <c r="F12" s="9">
        <f t="shared" si="0"/>
        <v>0</v>
      </c>
      <c r="G12" s="15">
        <f t="shared" si="1"/>
        <v>100</v>
      </c>
    </row>
    <row r="13" spans="1:7" s="10" customFormat="1" ht="18" customHeight="1" x14ac:dyDescent="0.3">
      <c r="A13" s="8"/>
      <c r="B13" s="8"/>
      <c r="C13" s="8" t="s">
        <v>22</v>
      </c>
      <c r="D13" s="9">
        <v>50000</v>
      </c>
      <c r="E13" s="9">
        <v>50000</v>
      </c>
      <c r="F13" s="9">
        <f t="shared" si="0"/>
        <v>0</v>
      </c>
      <c r="G13" s="15">
        <f t="shared" si="1"/>
        <v>100</v>
      </c>
    </row>
    <row r="14" spans="1:7" s="10" customFormat="1" ht="18" customHeight="1" x14ac:dyDescent="0.3">
      <c r="A14" s="8" t="s">
        <v>18</v>
      </c>
      <c r="B14" s="8"/>
      <c r="C14" s="8"/>
      <c r="D14" s="9">
        <f>D15</f>
        <v>11514000</v>
      </c>
      <c r="E14" s="9">
        <f>E15</f>
        <v>13857470</v>
      </c>
      <c r="F14" s="9">
        <f t="shared" si="0"/>
        <v>2343470</v>
      </c>
      <c r="G14" s="15">
        <f t="shared" si="1"/>
        <v>120.35322216432169</v>
      </c>
    </row>
    <row r="15" spans="1:7" s="10" customFormat="1" ht="18" customHeight="1" x14ac:dyDescent="0.3">
      <c r="A15" s="8"/>
      <c r="B15" s="8" t="s">
        <v>18</v>
      </c>
      <c r="C15" s="8"/>
      <c r="D15" s="9">
        <f>D16</f>
        <v>11514000</v>
      </c>
      <c r="E15" s="9">
        <f>E16</f>
        <v>13857470</v>
      </c>
      <c r="F15" s="9">
        <f t="shared" si="0"/>
        <v>2343470</v>
      </c>
      <c r="G15" s="15">
        <f t="shared" si="1"/>
        <v>120.35322216432169</v>
      </c>
    </row>
    <row r="16" spans="1:7" s="10" customFormat="1" ht="18" customHeight="1" x14ac:dyDescent="0.3">
      <c r="A16" s="8"/>
      <c r="B16" s="8"/>
      <c r="C16" s="8" t="s">
        <v>19</v>
      </c>
      <c r="D16" s="9">
        <v>11514000</v>
      </c>
      <c r="E16" s="9">
        <v>13857470</v>
      </c>
      <c r="F16" s="9">
        <f t="shared" si="0"/>
        <v>2343470</v>
      </c>
      <c r="G16" s="15">
        <f t="shared" si="1"/>
        <v>120.35322216432169</v>
      </c>
    </row>
    <row r="17" spans="1:7" s="10" customFormat="1" ht="18" customHeight="1" x14ac:dyDescent="0.3">
      <c r="A17" s="8"/>
      <c r="B17" s="8"/>
      <c r="C17" s="8"/>
      <c r="D17" s="9"/>
      <c r="E17" s="9"/>
      <c r="F17" s="9"/>
      <c r="G17" s="15"/>
    </row>
    <row r="18" spans="1:7" s="10" customFormat="1" ht="18" customHeight="1" x14ac:dyDescent="0.3">
      <c r="A18" s="8"/>
      <c r="B18" s="8"/>
      <c r="C18" s="8"/>
      <c r="D18" s="9"/>
      <c r="E18" s="9"/>
      <c r="F18" s="9"/>
      <c r="G18" s="15"/>
    </row>
    <row r="19" spans="1:7" s="10" customFormat="1" ht="18" customHeight="1" x14ac:dyDescent="0.3">
      <c r="A19" s="8"/>
      <c r="B19" s="8"/>
      <c r="C19" s="8"/>
      <c r="D19" s="9"/>
      <c r="E19" s="9"/>
      <c r="F19" s="9"/>
      <c r="G19" s="15"/>
    </row>
    <row r="20" spans="1:7" s="10" customFormat="1" ht="18" customHeight="1" x14ac:dyDescent="0.3">
      <c r="A20" s="8"/>
      <c r="B20" s="8"/>
      <c r="C20" s="8"/>
      <c r="D20" s="9"/>
      <c r="E20" s="9"/>
      <c r="F20" s="9"/>
      <c r="G20" s="15"/>
    </row>
    <row r="21" spans="1:7" s="10" customFormat="1" ht="18" customHeight="1" x14ac:dyDescent="0.3">
      <c r="A21" s="8"/>
      <c r="B21" s="8"/>
      <c r="C21" s="8"/>
      <c r="D21" s="9"/>
      <c r="E21" s="9"/>
      <c r="F21" s="9"/>
      <c r="G21" s="15"/>
    </row>
    <row r="22" spans="1:7" s="10" customFormat="1" ht="18" customHeight="1" x14ac:dyDescent="0.3">
      <c r="A22" s="8"/>
      <c r="B22" s="8"/>
      <c r="C22" s="8"/>
      <c r="D22" s="9"/>
      <c r="E22" s="9"/>
      <c r="F22" s="9"/>
      <c r="G22" s="15"/>
    </row>
    <row r="23" spans="1:7" s="10" customFormat="1" ht="18" customHeight="1" x14ac:dyDescent="0.3">
      <c r="A23" s="8"/>
      <c r="B23" s="8"/>
      <c r="C23" s="8"/>
      <c r="D23" s="9"/>
      <c r="E23" s="9"/>
      <c r="F23" s="9"/>
      <c r="G23" s="15"/>
    </row>
    <row r="24" spans="1:7" s="10" customFormat="1" ht="18" customHeight="1" x14ac:dyDescent="0.3">
      <c r="A24" s="8"/>
      <c r="B24" s="8"/>
      <c r="C24" s="8"/>
      <c r="D24" s="9"/>
      <c r="E24" s="9"/>
      <c r="F24" s="9"/>
      <c r="G24" s="15"/>
    </row>
    <row r="25" spans="1:7" s="10" customFormat="1" ht="18" customHeight="1" x14ac:dyDescent="0.3">
      <c r="A25" s="8"/>
      <c r="B25" s="8"/>
      <c r="C25" s="8"/>
      <c r="D25" s="9"/>
      <c r="E25" s="9"/>
      <c r="F25" s="9"/>
      <c r="G25" s="15"/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42" t="s">
        <v>115</v>
      </c>
      <c r="B41" s="42"/>
      <c r="C41" s="42"/>
      <c r="D41" s="42"/>
      <c r="E41" s="42"/>
      <c r="F41" s="42"/>
      <c r="G41" s="42"/>
    </row>
    <row r="42" spans="1:7" s="7" customFormat="1" ht="21.75" customHeight="1" x14ac:dyDescent="0.3">
      <c r="A42" s="5" t="s">
        <v>101</v>
      </c>
      <c r="D42" s="20"/>
      <c r="E42" s="20"/>
      <c r="F42" s="20"/>
      <c r="G42" s="16"/>
    </row>
    <row r="43" spans="1:7" s="7" customFormat="1" ht="21.75" customHeight="1" x14ac:dyDescent="0.3">
      <c r="A43" s="5" t="s">
        <v>99</v>
      </c>
      <c r="D43" s="20"/>
      <c r="E43" s="20"/>
      <c r="F43" s="20"/>
      <c r="G43" s="21" t="s">
        <v>7</v>
      </c>
    </row>
    <row r="44" spans="1:7" s="7" customFormat="1" ht="19.5" customHeight="1" x14ac:dyDescent="0.3">
      <c r="A44" s="39" t="s">
        <v>0</v>
      </c>
      <c r="B44" s="40"/>
      <c r="C44" s="40"/>
      <c r="D44" s="43" t="s">
        <v>113</v>
      </c>
      <c r="E44" s="43" t="s">
        <v>112</v>
      </c>
      <c r="F44" s="39" t="s">
        <v>1</v>
      </c>
      <c r="G44" s="4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44"/>
      <c r="E45" s="44"/>
      <c r="F45" s="3" t="s">
        <v>111</v>
      </c>
      <c r="G45" s="14" t="s">
        <v>5</v>
      </c>
    </row>
    <row r="46" spans="1:7" s="7" customFormat="1" ht="19.5" customHeight="1" x14ac:dyDescent="0.3">
      <c r="A46" s="39" t="s">
        <v>6</v>
      </c>
      <c r="B46" s="40"/>
      <c r="C46" s="41"/>
      <c r="D46" s="38">
        <f>D47+D60+D66+D69</f>
        <v>80014000</v>
      </c>
      <c r="E46" s="30">
        <f>E47+E60+E66+E69</f>
        <v>82357470</v>
      </c>
      <c r="F46" s="3">
        <f>E46-D46</f>
        <v>2343470</v>
      </c>
      <c r="G46" s="19">
        <f>E46/D46*100</f>
        <v>102.92882495563276</v>
      </c>
    </row>
    <row r="47" spans="1:7" s="10" customFormat="1" ht="18" customHeight="1" x14ac:dyDescent="0.3">
      <c r="A47" s="8" t="s">
        <v>23</v>
      </c>
      <c r="B47" s="8"/>
      <c r="C47" s="8"/>
      <c r="D47" s="9">
        <f>D48+D54+D58</f>
        <v>72777000</v>
      </c>
      <c r="E47" s="9">
        <f>E48+E54+E58</f>
        <v>73959000</v>
      </c>
      <c r="F47" s="9">
        <f>E47-D47</f>
        <v>1182000</v>
      </c>
      <c r="G47" s="15">
        <f>E47/D47*100</f>
        <v>101.62413949462055</v>
      </c>
    </row>
    <row r="48" spans="1:7" s="10" customFormat="1" ht="18" customHeight="1" x14ac:dyDescent="0.3">
      <c r="A48" s="8"/>
      <c r="B48" s="8" t="s">
        <v>51</v>
      </c>
      <c r="C48" s="8"/>
      <c r="D48" s="9">
        <f>SUM(D49:D53)</f>
        <v>64157000</v>
      </c>
      <c r="E48" s="9">
        <f>SUM(E49:E53)</f>
        <v>64157000</v>
      </c>
      <c r="F48" s="9">
        <f t="shared" ref="F48:F71" si="2">E48-D48</f>
        <v>0</v>
      </c>
      <c r="G48" s="15">
        <f t="shared" ref="G48:G57" si="3">E48/D48*100</f>
        <v>100</v>
      </c>
    </row>
    <row r="49" spans="1:7" s="10" customFormat="1" ht="18" customHeight="1" x14ac:dyDescent="0.3">
      <c r="A49" s="8"/>
      <c r="B49" s="8"/>
      <c r="C49" s="8" t="s">
        <v>25</v>
      </c>
      <c r="D49" s="9">
        <v>51984000</v>
      </c>
      <c r="E49" s="9">
        <v>51984000</v>
      </c>
      <c r="F49" s="9">
        <f t="shared" si="2"/>
        <v>0</v>
      </c>
      <c r="G49" s="15">
        <f t="shared" si="3"/>
        <v>100</v>
      </c>
    </row>
    <row r="50" spans="1:7" s="10" customFormat="1" ht="18" customHeight="1" x14ac:dyDescent="0.3">
      <c r="A50" s="8"/>
      <c r="B50" s="8"/>
      <c r="C50" s="8" t="s">
        <v>26</v>
      </c>
      <c r="D50" s="9">
        <v>1500000</v>
      </c>
      <c r="E50" s="9">
        <v>1500000</v>
      </c>
      <c r="F50" s="9">
        <f t="shared" si="2"/>
        <v>0</v>
      </c>
      <c r="G50" s="15">
        <f t="shared" si="3"/>
        <v>100</v>
      </c>
    </row>
    <row r="51" spans="1:7" s="10" customFormat="1" ht="18" customHeight="1" x14ac:dyDescent="0.3">
      <c r="A51" s="8"/>
      <c r="B51" s="8"/>
      <c r="C51" s="8" t="s">
        <v>58</v>
      </c>
      <c r="D51" s="9">
        <v>3084000</v>
      </c>
      <c r="E51" s="9">
        <v>3084000</v>
      </c>
      <c r="F51" s="9">
        <f t="shared" si="2"/>
        <v>0</v>
      </c>
      <c r="G51" s="15">
        <f t="shared" si="3"/>
        <v>100</v>
      </c>
    </row>
    <row r="52" spans="1:7" s="10" customFormat="1" ht="18" customHeight="1" x14ac:dyDescent="0.3">
      <c r="A52" s="8"/>
      <c r="B52" s="8"/>
      <c r="C52" s="22" t="s">
        <v>59</v>
      </c>
      <c r="D52" s="9">
        <v>3000000</v>
      </c>
      <c r="E52" s="9">
        <v>3000000</v>
      </c>
      <c r="F52" s="9">
        <f t="shared" si="2"/>
        <v>0</v>
      </c>
      <c r="G52" s="15">
        <f t="shared" si="3"/>
        <v>100</v>
      </c>
    </row>
    <row r="53" spans="1:7" s="10" customFormat="1" ht="18" customHeight="1" x14ac:dyDescent="0.3">
      <c r="A53" s="8"/>
      <c r="B53" s="8"/>
      <c r="C53" s="8" t="s">
        <v>29</v>
      </c>
      <c r="D53" s="9">
        <v>4589000</v>
      </c>
      <c r="E53" s="9">
        <v>4589000</v>
      </c>
      <c r="F53" s="9">
        <f t="shared" si="2"/>
        <v>0</v>
      </c>
      <c r="G53" s="15">
        <f t="shared" si="3"/>
        <v>100</v>
      </c>
    </row>
    <row r="54" spans="1:7" s="10" customFormat="1" ht="18" customHeight="1" x14ac:dyDescent="0.3">
      <c r="A54" s="8"/>
      <c r="B54" s="8" t="s">
        <v>24</v>
      </c>
      <c r="C54" s="8"/>
      <c r="D54" s="9">
        <f>SUM(D55:D57)</f>
        <v>7760000</v>
      </c>
      <c r="E54" s="9">
        <f>SUM(E55:E57)</f>
        <v>8942000</v>
      </c>
      <c r="F54" s="9">
        <f t="shared" si="2"/>
        <v>1182000</v>
      </c>
      <c r="G54" s="15">
        <f t="shared" si="3"/>
        <v>115.23195876288659</v>
      </c>
    </row>
    <row r="55" spans="1:7" s="10" customFormat="1" ht="18" customHeight="1" x14ac:dyDescent="0.3">
      <c r="A55" s="8"/>
      <c r="B55" s="8"/>
      <c r="C55" s="8" t="s">
        <v>36</v>
      </c>
      <c r="D55" s="9">
        <f>4440000+1500000</f>
        <v>5940000</v>
      </c>
      <c r="E55" s="9">
        <f>4440000+1500000</f>
        <v>5940000</v>
      </c>
      <c r="F55" s="9">
        <f t="shared" si="2"/>
        <v>0</v>
      </c>
      <c r="G55" s="15">
        <f t="shared" si="3"/>
        <v>100</v>
      </c>
    </row>
    <row r="56" spans="1:7" s="10" customFormat="1" ht="18" customHeight="1" x14ac:dyDescent="0.3">
      <c r="A56" s="8"/>
      <c r="B56" s="8"/>
      <c r="C56" s="8" t="s">
        <v>37</v>
      </c>
      <c r="D56" s="9">
        <v>1320000</v>
      </c>
      <c r="E56" s="9">
        <v>2502000</v>
      </c>
      <c r="F56" s="9">
        <f t="shared" si="2"/>
        <v>1182000</v>
      </c>
      <c r="G56" s="15">
        <f t="shared" si="3"/>
        <v>189.54545454545456</v>
      </c>
    </row>
    <row r="57" spans="1:7" s="10" customFormat="1" ht="18" customHeight="1" x14ac:dyDescent="0.3">
      <c r="A57" s="8"/>
      <c r="B57" s="8"/>
      <c r="C57" s="8" t="s">
        <v>38</v>
      </c>
      <c r="D57" s="9">
        <v>500000</v>
      </c>
      <c r="E57" s="9">
        <v>500000</v>
      </c>
      <c r="F57" s="9">
        <f>E57-D57</f>
        <v>0</v>
      </c>
      <c r="G57" s="15">
        <f t="shared" si="3"/>
        <v>100</v>
      </c>
    </row>
    <row r="58" spans="1:7" s="10" customFormat="1" ht="18" customHeight="1" x14ac:dyDescent="0.3">
      <c r="A58" s="8"/>
      <c r="B58" s="8" t="s">
        <v>31</v>
      </c>
      <c r="C58" s="8"/>
      <c r="D58" s="9">
        <f>D59</f>
        <v>860000</v>
      </c>
      <c r="E58" s="9">
        <f>E59</f>
        <v>860000</v>
      </c>
      <c r="F58" s="9">
        <f t="shared" si="2"/>
        <v>0</v>
      </c>
      <c r="G58" s="15">
        <f>E58/D58*100</f>
        <v>100</v>
      </c>
    </row>
    <row r="59" spans="1:7" s="10" customFormat="1" ht="18" customHeight="1" x14ac:dyDescent="0.3">
      <c r="A59" s="8"/>
      <c r="B59" s="8"/>
      <c r="C59" s="8" t="s">
        <v>34</v>
      </c>
      <c r="D59" s="9">
        <v>860000</v>
      </c>
      <c r="E59" s="9">
        <v>860000</v>
      </c>
      <c r="F59" s="9">
        <f t="shared" si="2"/>
        <v>0</v>
      </c>
      <c r="G59" s="15">
        <f t="shared" ref="G59:G71" si="4">E59/D59*100</f>
        <v>100</v>
      </c>
    </row>
    <row r="60" spans="1:7" s="10" customFormat="1" ht="18" customHeight="1" x14ac:dyDescent="0.3">
      <c r="A60" s="8" t="s">
        <v>44</v>
      </c>
      <c r="B60" s="8"/>
      <c r="C60" s="8"/>
      <c r="D60" s="9">
        <f>D61</f>
        <v>7000000</v>
      </c>
      <c r="E60" s="9">
        <f>E61</f>
        <v>7000000</v>
      </c>
      <c r="F60" s="9">
        <f t="shared" si="2"/>
        <v>0</v>
      </c>
      <c r="G60" s="15">
        <f t="shared" si="4"/>
        <v>100</v>
      </c>
    </row>
    <row r="61" spans="1:7" s="10" customFormat="1" ht="18" customHeight="1" x14ac:dyDescent="0.3">
      <c r="A61" s="8"/>
      <c r="B61" s="8" t="s">
        <v>45</v>
      </c>
      <c r="C61" s="8"/>
      <c r="D61" s="9">
        <f>SUM(D62:D65)</f>
        <v>7000000</v>
      </c>
      <c r="E61" s="9">
        <f>SUM(E62:E65)</f>
        <v>7000000</v>
      </c>
      <c r="F61" s="9">
        <f t="shared" si="2"/>
        <v>0</v>
      </c>
      <c r="G61" s="15">
        <f t="shared" si="4"/>
        <v>100</v>
      </c>
    </row>
    <row r="62" spans="1:7" s="10" customFormat="1" ht="18" customHeight="1" x14ac:dyDescent="0.3">
      <c r="A62" s="8"/>
      <c r="B62" s="8"/>
      <c r="C62" s="26" t="s">
        <v>64</v>
      </c>
      <c r="D62" s="9">
        <v>1500000</v>
      </c>
      <c r="E62" s="9">
        <v>1500000</v>
      </c>
      <c r="F62" s="9">
        <f t="shared" si="2"/>
        <v>0</v>
      </c>
      <c r="G62" s="15">
        <f t="shared" si="4"/>
        <v>100</v>
      </c>
    </row>
    <row r="63" spans="1:7" s="10" customFormat="1" ht="18" customHeight="1" x14ac:dyDescent="0.3">
      <c r="A63" s="8"/>
      <c r="B63" s="8"/>
      <c r="C63" s="8" t="s">
        <v>104</v>
      </c>
      <c r="D63" s="9">
        <v>3000000</v>
      </c>
      <c r="E63" s="9">
        <v>3000000</v>
      </c>
      <c r="F63" s="9">
        <f t="shared" si="2"/>
        <v>0</v>
      </c>
      <c r="G63" s="15">
        <f t="shared" si="4"/>
        <v>100</v>
      </c>
    </row>
    <row r="64" spans="1:7" s="10" customFormat="1" ht="18" customHeight="1" x14ac:dyDescent="0.3">
      <c r="A64" s="8"/>
      <c r="B64" s="8"/>
      <c r="C64" s="8" t="s">
        <v>61</v>
      </c>
      <c r="D64" s="9">
        <v>1000000</v>
      </c>
      <c r="E64" s="9">
        <v>1000000</v>
      </c>
      <c r="F64" s="9">
        <f t="shared" si="2"/>
        <v>0</v>
      </c>
      <c r="G64" s="15">
        <f t="shared" si="4"/>
        <v>100</v>
      </c>
    </row>
    <row r="65" spans="1:7" s="10" customFormat="1" ht="18" customHeight="1" x14ac:dyDescent="0.3">
      <c r="A65" s="8"/>
      <c r="B65" s="8"/>
      <c r="C65" s="8" t="s">
        <v>62</v>
      </c>
      <c r="D65" s="9">
        <v>1500000</v>
      </c>
      <c r="E65" s="9">
        <v>1500000</v>
      </c>
      <c r="F65" s="9">
        <f t="shared" si="2"/>
        <v>0</v>
      </c>
      <c r="G65" s="15">
        <f t="shared" si="4"/>
        <v>100</v>
      </c>
    </row>
    <row r="66" spans="1:7" s="10" customFormat="1" ht="18" customHeight="1" x14ac:dyDescent="0.3">
      <c r="A66" s="8" t="s">
        <v>55</v>
      </c>
      <c r="B66" s="8"/>
      <c r="C66" s="8"/>
      <c r="D66" s="9">
        <f>D67</f>
        <v>100000</v>
      </c>
      <c r="E66" s="9">
        <f>E67</f>
        <v>100000</v>
      </c>
      <c r="F66" s="9">
        <f t="shared" si="2"/>
        <v>0</v>
      </c>
      <c r="G66" s="15">
        <f t="shared" si="4"/>
        <v>100</v>
      </c>
    </row>
    <row r="67" spans="1:7" s="10" customFormat="1" ht="18" customHeight="1" x14ac:dyDescent="0.3">
      <c r="A67" s="8"/>
      <c r="B67" s="8" t="s">
        <v>55</v>
      </c>
      <c r="C67" s="8"/>
      <c r="D67" s="9">
        <f>D68</f>
        <v>100000</v>
      </c>
      <c r="E67" s="9">
        <f>E68</f>
        <v>100000</v>
      </c>
      <c r="F67" s="9">
        <f t="shared" si="2"/>
        <v>0</v>
      </c>
      <c r="G67" s="15">
        <f t="shared" si="4"/>
        <v>100</v>
      </c>
    </row>
    <row r="68" spans="1:7" s="10" customFormat="1" ht="18" customHeight="1" x14ac:dyDescent="0.3">
      <c r="A68" s="8"/>
      <c r="B68" s="8"/>
      <c r="C68" s="8" t="s">
        <v>55</v>
      </c>
      <c r="D68" s="9">
        <v>100000</v>
      </c>
      <c r="E68" s="9">
        <v>100000</v>
      </c>
      <c r="F68" s="9">
        <f t="shared" si="2"/>
        <v>0</v>
      </c>
      <c r="G68" s="15">
        <f t="shared" si="4"/>
        <v>100</v>
      </c>
    </row>
    <row r="69" spans="1:7" s="10" customFormat="1" ht="18" customHeight="1" x14ac:dyDescent="0.3">
      <c r="A69" s="8" t="s">
        <v>56</v>
      </c>
      <c r="B69" s="8"/>
      <c r="C69" s="8"/>
      <c r="D69" s="9">
        <f>D70</f>
        <v>137000</v>
      </c>
      <c r="E69" s="9">
        <f>E70</f>
        <v>1298470</v>
      </c>
      <c r="F69" s="9">
        <f t="shared" si="2"/>
        <v>1161470</v>
      </c>
      <c r="G69" s="15">
        <f t="shared" si="4"/>
        <v>947.78832116788328</v>
      </c>
    </row>
    <row r="70" spans="1:7" s="10" customFormat="1" ht="18" customHeight="1" x14ac:dyDescent="0.3">
      <c r="A70" s="8"/>
      <c r="B70" s="8" t="s">
        <v>56</v>
      </c>
      <c r="C70" s="8"/>
      <c r="D70" s="9">
        <f>D71</f>
        <v>137000</v>
      </c>
      <c r="E70" s="9">
        <f>E71</f>
        <v>1298470</v>
      </c>
      <c r="F70" s="9">
        <f t="shared" si="2"/>
        <v>1161470</v>
      </c>
      <c r="G70" s="15">
        <f t="shared" si="4"/>
        <v>947.78832116788328</v>
      </c>
    </row>
    <row r="71" spans="1:7" s="10" customFormat="1" ht="18" customHeight="1" x14ac:dyDescent="0.3">
      <c r="A71" s="8"/>
      <c r="B71" s="8"/>
      <c r="C71" s="8" t="s">
        <v>56</v>
      </c>
      <c r="D71" s="9">
        <v>137000</v>
      </c>
      <c r="E71" s="9">
        <v>1298470</v>
      </c>
      <c r="F71" s="9">
        <f t="shared" si="2"/>
        <v>1161470</v>
      </c>
      <c r="G71" s="15">
        <f t="shared" si="4"/>
        <v>947.78832116788328</v>
      </c>
    </row>
    <row r="72" spans="1:7" s="10" customFormat="1" ht="18" customHeight="1" x14ac:dyDescent="0.3">
      <c r="A72" s="8"/>
      <c r="B72" s="8"/>
      <c r="C72" s="8"/>
      <c r="D72" s="9"/>
      <c r="E72" s="9"/>
      <c r="F72" s="9"/>
      <c r="G72" s="15"/>
    </row>
    <row r="73" spans="1:7" s="10" customFormat="1" ht="18" customHeight="1" x14ac:dyDescent="0.3">
      <c r="A73" s="8"/>
      <c r="B73" s="8"/>
      <c r="C73" s="8"/>
      <c r="D73" s="9"/>
      <c r="E73" s="9"/>
      <c r="F73" s="9"/>
      <c r="G73" s="15"/>
    </row>
    <row r="74" spans="1:7" s="10" customFormat="1" ht="18" customHeight="1" x14ac:dyDescent="0.3">
      <c r="A74" s="8"/>
      <c r="B74" s="8"/>
      <c r="C74" s="8"/>
      <c r="D74" s="9"/>
      <c r="E74" s="9"/>
      <c r="F74" s="9"/>
      <c r="G74" s="15"/>
    </row>
    <row r="75" spans="1:7" s="10" customFormat="1" ht="18" customHeight="1" x14ac:dyDescent="0.3">
      <c r="A75" s="8"/>
      <c r="B75" s="8"/>
      <c r="C75" s="8"/>
      <c r="D75" s="9"/>
      <c r="E75" s="9"/>
      <c r="F75" s="9"/>
      <c r="G75" s="15"/>
    </row>
    <row r="76" spans="1:7" s="10" customFormat="1" ht="18" customHeight="1" x14ac:dyDescent="0.3">
      <c r="A76" s="8"/>
      <c r="B76" s="8"/>
      <c r="C76" s="8"/>
      <c r="D76" s="9"/>
      <c r="E76" s="9"/>
      <c r="F76" s="9"/>
      <c r="G76" s="15"/>
    </row>
    <row r="77" spans="1:7" s="10" customFormat="1" ht="18" customHeight="1" x14ac:dyDescent="0.3">
      <c r="A77" s="8"/>
      <c r="B77" s="8"/>
      <c r="C77" s="8"/>
      <c r="D77" s="9"/>
      <c r="E77" s="9"/>
      <c r="F77" s="9"/>
      <c r="G77" s="15"/>
    </row>
    <row r="78" spans="1:7" s="10" customFormat="1" ht="18" customHeight="1" x14ac:dyDescent="0.3">
      <c r="A78" s="8"/>
      <c r="B78" s="11"/>
      <c r="C78" s="8"/>
      <c r="D78" s="9"/>
      <c r="E78" s="9"/>
      <c r="F78" s="9"/>
      <c r="G78" s="15"/>
    </row>
    <row r="79" spans="1:7" s="10" customFormat="1" ht="18" customHeight="1" x14ac:dyDescent="0.3">
      <c r="A79" s="8"/>
      <c r="B79" s="8"/>
      <c r="C79" s="8"/>
      <c r="D79" s="9"/>
      <c r="E79" s="9"/>
      <c r="F79" s="9"/>
      <c r="G79" s="15"/>
    </row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27" header="0.3" footer="0.5600000000000000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topLeftCell="A25" workbookViewId="0">
      <selection activeCell="A42" sqref="A42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42" t="s">
        <v>114</v>
      </c>
      <c r="B1" s="42"/>
      <c r="C1" s="42"/>
      <c r="D1" s="42"/>
      <c r="E1" s="42"/>
      <c r="F1" s="42"/>
      <c r="G1" s="42"/>
    </row>
    <row r="2" spans="1:7" s="5" customFormat="1" ht="21.75" customHeight="1" x14ac:dyDescent="0.3">
      <c r="A2" s="5" t="s">
        <v>65</v>
      </c>
      <c r="D2" s="6"/>
      <c r="E2" s="6"/>
      <c r="F2" s="6"/>
      <c r="G2" s="12"/>
    </row>
    <row r="3" spans="1:7" s="5" customFormat="1" ht="21.75" customHeight="1" x14ac:dyDescent="0.3">
      <c r="A3" s="5" t="s">
        <v>99</v>
      </c>
      <c r="D3" s="6"/>
      <c r="E3" s="6"/>
      <c r="F3" s="6"/>
      <c r="G3" s="13" t="s">
        <v>7</v>
      </c>
    </row>
    <row r="4" spans="1:7" s="7" customFormat="1" ht="19.5" customHeight="1" x14ac:dyDescent="0.3">
      <c r="A4" s="39" t="s">
        <v>0</v>
      </c>
      <c r="B4" s="40"/>
      <c r="C4" s="40"/>
      <c r="D4" s="43" t="s">
        <v>113</v>
      </c>
      <c r="E4" s="43" t="s">
        <v>112</v>
      </c>
      <c r="F4" s="39" t="s">
        <v>1</v>
      </c>
      <c r="G4" s="4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44"/>
      <c r="E5" s="44"/>
      <c r="F5" s="3" t="s">
        <v>111</v>
      </c>
      <c r="G5" s="14" t="s">
        <v>5</v>
      </c>
    </row>
    <row r="6" spans="1:7" s="7" customFormat="1" ht="19.5" customHeight="1" x14ac:dyDescent="0.3">
      <c r="A6" s="39" t="s">
        <v>6</v>
      </c>
      <c r="B6" s="40"/>
      <c r="C6" s="41"/>
      <c r="D6" s="27">
        <f>D7+D10+D14</f>
        <v>1225864000</v>
      </c>
      <c r="E6" s="27">
        <f>E7+E10+E14</f>
        <v>1233428000</v>
      </c>
      <c r="F6" s="28">
        <f>E6-D6</f>
        <v>7564000</v>
      </c>
      <c r="G6" s="29">
        <f>E6/D6*100</f>
        <v>100.61703418976332</v>
      </c>
    </row>
    <row r="7" spans="1:7" s="10" customFormat="1" ht="18" customHeight="1" x14ac:dyDescent="0.3">
      <c r="A7" s="8" t="s">
        <v>8</v>
      </c>
      <c r="B7" s="8"/>
      <c r="C7" s="8"/>
      <c r="D7" s="32">
        <f>D8</f>
        <v>1224964000</v>
      </c>
      <c r="E7" s="32">
        <f>E8</f>
        <v>1224964000</v>
      </c>
      <c r="F7" s="32">
        <f>E7-D7</f>
        <v>0</v>
      </c>
      <c r="G7" s="15">
        <f>E7/D7*100</f>
        <v>100</v>
      </c>
    </row>
    <row r="8" spans="1:7" s="10" customFormat="1" ht="18" customHeight="1" x14ac:dyDescent="0.3">
      <c r="A8" s="8"/>
      <c r="B8" s="8" t="s">
        <v>8</v>
      </c>
      <c r="C8" s="8"/>
      <c r="D8" s="32">
        <f>D9</f>
        <v>1224964000</v>
      </c>
      <c r="E8" s="32">
        <f>E9</f>
        <v>1224964000</v>
      </c>
      <c r="F8" s="32">
        <f t="shared" ref="F8:F16" si="0">E8-D8</f>
        <v>0</v>
      </c>
      <c r="G8" s="15">
        <f t="shared" ref="G8:G9" si="1">E8/D8*100</f>
        <v>100</v>
      </c>
    </row>
    <row r="9" spans="1:7" s="10" customFormat="1" ht="18" customHeight="1" x14ac:dyDescent="0.3">
      <c r="A9" s="8"/>
      <c r="B9" s="8"/>
      <c r="C9" s="8" t="s">
        <v>10</v>
      </c>
      <c r="D9" s="32">
        <f>1074964000+150000000</f>
        <v>1224964000</v>
      </c>
      <c r="E9" s="32">
        <f>1074964000+150000000</f>
        <v>1224964000</v>
      </c>
      <c r="F9" s="32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 t="s">
        <v>20</v>
      </c>
      <c r="B10" s="8"/>
      <c r="C10" s="8"/>
      <c r="D10" s="9">
        <f>D11</f>
        <v>300000</v>
      </c>
      <c r="E10" s="9">
        <f>E11</f>
        <v>300000</v>
      </c>
      <c r="F10" s="32">
        <f t="shared" si="0"/>
        <v>0</v>
      </c>
      <c r="G10" s="15">
        <v>0</v>
      </c>
    </row>
    <row r="11" spans="1:7" s="10" customFormat="1" ht="18" customHeight="1" x14ac:dyDescent="0.3">
      <c r="A11" s="8"/>
      <c r="B11" s="8" t="s">
        <v>20</v>
      </c>
      <c r="C11" s="8"/>
      <c r="D11" s="9">
        <f>D12+D13</f>
        <v>300000</v>
      </c>
      <c r="E11" s="9">
        <f>E12+E13</f>
        <v>300000</v>
      </c>
      <c r="F11" s="32">
        <f t="shared" si="0"/>
        <v>0</v>
      </c>
      <c r="G11" s="15">
        <v>0</v>
      </c>
    </row>
    <row r="12" spans="1:7" s="10" customFormat="1" ht="18" customHeight="1" x14ac:dyDescent="0.3">
      <c r="A12" s="8"/>
      <c r="B12" s="8"/>
      <c r="C12" s="8" t="s">
        <v>21</v>
      </c>
      <c r="D12" s="9">
        <v>100000</v>
      </c>
      <c r="E12" s="9">
        <v>100000</v>
      </c>
      <c r="F12" s="32">
        <f t="shared" si="0"/>
        <v>0</v>
      </c>
      <c r="G12" s="15">
        <v>0</v>
      </c>
    </row>
    <row r="13" spans="1:7" s="10" customFormat="1" ht="18" customHeight="1" x14ac:dyDescent="0.3">
      <c r="A13" s="8"/>
      <c r="B13" s="8"/>
      <c r="C13" s="8" t="s">
        <v>22</v>
      </c>
      <c r="D13" s="9">
        <v>200000</v>
      </c>
      <c r="E13" s="9">
        <v>200000</v>
      </c>
      <c r="F13" s="32">
        <f t="shared" si="0"/>
        <v>0</v>
      </c>
      <c r="G13" s="15">
        <v>0</v>
      </c>
    </row>
    <row r="14" spans="1:7" s="10" customFormat="1" ht="18" customHeight="1" x14ac:dyDescent="0.3">
      <c r="A14" s="8" t="s">
        <v>77</v>
      </c>
      <c r="B14" s="8"/>
      <c r="C14" s="8"/>
      <c r="D14" s="9">
        <f>D15</f>
        <v>600000</v>
      </c>
      <c r="E14" s="9">
        <f>E15</f>
        <v>8164000</v>
      </c>
      <c r="F14" s="32">
        <f t="shared" si="0"/>
        <v>7564000</v>
      </c>
      <c r="G14" s="15">
        <v>0</v>
      </c>
    </row>
    <row r="15" spans="1:7" s="10" customFormat="1" ht="18" customHeight="1" x14ac:dyDescent="0.3">
      <c r="A15" s="8"/>
      <c r="B15" s="8" t="s">
        <v>77</v>
      </c>
      <c r="C15" s="8"/>
      <c r="D15" s="9">
        <f>D16</f>
        <v>600000</v>
      </c>
      <c r="E15" s="9">
        <f>E16</f>
        <v>8164000</v>
      </c>
      <c r="F15" s="32">
        <f t="shared" si="0"/>
        <v>7564000</v>
      </c>
      <c r="G15" s="15">
        <v>0</v>
      </c>
    </row>
    <row r="16" spans="1:7" s="10" customFormat="1" ht="18" customHeight="1" x14ac:dyDescent="0.3">
      <c r="A16" s="8"/>
      <c r="B16" s="8"/>
      <c r="C16" s="8" t="s">
        <v>78</v>
      </c>
      <c r="D16" s="9">
        <v>600000</v>
      </c>
      <c r="E16" s="9">
        <v>8164000</v>
      </c>
      <c r="F16" s="32">
        <f t="shared" si="0"/>
        <v>7564000</v>
      </c>
      <c r="G16" s="15">
        <v>0</v>
      </c>
    </row>
    <row r="17" spans="1:7" s="10" customFormat="1" ht="18" customHeight="1" x14ac:dyDescent="0.3">
      <c r="A17" s="8"/>
      <c r="B17" s="8"/>
      <c r="C17" s="8"/>
      <c r="D17" s="9"/>
      <c r="E17" s="9"/>
      <c r="F17" s="9"/>
      <c r="G17" s="15"/>
    </row>
    <row r="18" spans="1:7" s="10" customFormat="1" ht="18" customHeight="1" x14ac:dyDescent="0.3">
      <c r="A18" s="8"/>
      <c r="B18" s="8"/>
      <c r="C18" s="8"/>
      <c r="D18" s="9"/>
      <c r="E18" s="9"/>
      <c r="F18" s="9"/>
      <c r="G18" s="15"/>
    </row>
    <row r="19" spans="1:7" s="10" customFormat="1" ht="18" customHeight="1" x14ac:dyDescent="0.3">
      <c r="A19" s="8"/>
      <c r="B19" s="8"/>
      <c r="C19" s="8"/>
      <c r="D19" s="9"/>
      <c r="E19" s="9"/>
      <c r="F19" s="9"/>
      <c r="G19" s="15"/>
    </row>
    <row r="20" spans="1:7" s="10" customFormat="1" ht="18" customHeight="1" x14ac:dyDescent="0.3">
      <c r="A20" s="8"/>
      <c r="B20" s="8"/>
      <c r="C20" s="8"/>
      <c r="D20" s="9"/>
      <c r="E20" s="9"/>
      <c r="F20" s="9"/>
      <c r="G20" s="15"/>
    </row>
    <row r="21" spans="1:7" s="10" customFormat="1" ht="18" customHeight="1" x14ac:dyDescent="0.3">
      <c r="A21" s="8"/>
      <c r="B21" s="8"/>
      <c r="C21" s="8"/>
      <c r="D21" s="9"/>
      <c r="E21" s="9"/>
      <c r="F21" s="9"/>
      <c r="G21" s="15"/>
    </row>
    <row r="22" spans="1:7" s="10" customFormat="1" ht="18" customHeight="1" x14ac:dyDescent="0.3">
      <c r="A22" s="8"/>
      <c r="B22" s="8"/>
      <c r="C22" s="8"/>
      <c r="D22" s="9"/>
      <c r="E22" s="9"/>
      <c r="F22" s="9"/>
      <c r="G22" s="15"/>
    </row>
    <row r="23" spans="1:7" s="10" customFormat="1" ht="18" customHeight="1" x14ac:dyDescent="0.3">
      <c r="A23" s="8"/>
      <c r="B23" s="8"/>
      <c r="C23" s="8"/>
      <c r="D23" s="9"/>
      <c r="E23" s="9"/>
      <c r="F23" s="9"/>
      <c r="G23" s="15"/>
    </row>
    <row r="24" spans="1:7" s="10" customFormat="1" ht="18" customHeight="1" x14ac:dyDescent="0.3">
      <c r="A24" s="8"/>
      <c r="B24" s="8"/>
      <c r="C24" s="8"/>
      <c r="D24" s="9"/>
      <c r="E24" s="9"/>
      <c r="F24" s="9"/>
      <c r="G24" s="15"/>
    </row>
    <row r="25" spans="1:7" s="10" customFormat="1" ht="18" customHeight="1" x14ac:dyDescent="0.3">
      <c r="A25" s="8"/>
      <c r="B25" s="8"/>
      <c r="C25" s="8"/>
      <c r="D25" s="9"/>
      <c r="E25" s="9"/>
      <c r="F25" s="9"/>
      <c r="G25" s="15"/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42" t="s">
        <v>115</v>
      </c>
      <c r="B41" s="42"/>
      <c r="C41" s="42"/>
      <c r="D41" s="42"/>
      <c r="E41" s="42"/>
      <c r="F41" s="42"/>
      <c r="G41" s="42"/>
    </row>
    <row r="42" spans="1:7" s="7" customFormat="1" ht="21.75" customHeight="1" x14ac:dyDescent="0.3">
      <c r="A42" s="7" t="s">
        <v>65</v>
      </c>
      <c r="D42" s="20"/>
      <c r="E42" s="20"/>
      <c r="F42" s="20"/>
      <c r="G42" s="16"/>
    </row>
    <row r="43" spans="1:7" s="7" customFormat="1" ht="21.75" customHeight="1" x14ac:dyDescent="0.3">
      <c r="A43" s="5" t="s">
        <v>99</v>
      </c>
      <c r="D43" s="20"/>
      <c r="E43" s="20"/>
      <c r="F43" s="20"/>
      <c r="G43" s="21" t="s">
        <v>57</v>
      </c>
    </row>
    <row r="44" spans="1:7" s="7" customFormat="1" ht="19.5" customHeight="1" x14ac:dyDescent="0.3">
      <c r="A44" s="39" t="s">
        <v>0</v>
      </c>
      <c r="B44" s="40"/>
      <c r="C44" s="40"/>
      <c r="D44" s="43" t="s">
        <v>113</v>
      </c>
      <c r="E44" s="43" t="s">
        <v>112</v>
      </c>
      <c r="F44" s="39" t="s">
        <v>1</v>
      </c>
      <c r="G44" s="4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44"/>
      <c r="E45" s="44"/>
      <c r="F45" s="3" t="s">
        <v>111</v>
      </c>
      <c r="G45" s="14" t="s">
        <v>5</v>
      </c>
    </row>
    <row r="46" spans="1:7" s="7" customFormat="1" ht="19.5" customHeight="1" x14ac:dyDescent="0.3">
      <c r="A46" s="39" t="s">
        <v>6</v>
      </c>
      <c r="B46" s="40"/>
      <c r="C46" s="41"/>
      <c r="D46" s="33">
        <f>D47+D84+D87+D90</f>
        <v>1225864000</v>
      </c>
      <c r="E46" s="33">
        <f>E47+E84+E87+E90</f>
        <v>1233428000</v>
      </c>
      <c r="F46" s="28">
        <f>E46-D46</f>
        <v>7564000</v>
      </c>
      <c r="G46" s="29">
        <f>E46/D46*100</f>
        <v>100.61703418976332</v>
      </c>
    </row>
    <row r="47" spans="1:7" s="10" customFormat="1" ht="18" customHeight="1" x14ac:dyDescent="0.3">
      <c r="A47" s="8" t="s">
        <v>66</v>
      </c>
      <c r="B47" s="8"/>
      <c r="C47" s="8"/>
      <c r="D47" s="32">
        <f>D48+D51+D54+D57+D60+D63+D66+D69+D72+D75+D78+D81</f>
        <v>1074964000</v>
      </c>
      <c r="E47" s="32">
        <f>E48+E51+E54+E57+E60+E63+E66+E69+E72+E75+E78+E81</f>
        <v>1074964000</v>
      </c>
      <c r="F47" s="32">
        <f>E47-D47</f>
        <v>0</v>
      </c>
      <c r="G47" s="15">
        <f>E47/D47*100</f>
        <v>100</v>
      </c>
    </row>
    <row r="48" spans="1:7" s="10" customFormat="1" ht="18" customHeight="1" x14ac:dyDescent="0.3">
      <c r="A48" s="8"/>
      <c r="B48" s="8" t="s">
        <v>67</v>
      </c>
      <c r="C48" s="8"/>
      <c r="D48" s="9">
        <f>D49+D50</f>
        <v>54365000</v>
      </c>
      <c r="E48" s="9">
        <f>E49+E50</f>
        <v>54365000</v>
      </c>
      <c r="F48" s="32">
        <f t="shared" ref="F48:F92" si="2">E48-D48</f>
        <v>0</v>
      </c>
      <c r="G48" s="15">
        <f t="shared" ref="G48:G56" si="3">E48/D48*100</f>
        <v>100</v>
      </c>
    </row>
    <row r="49" spans="1:7" s="10" customFormat="1" ht="18" customHeight="1" x14ac:dyDescent="0.3">
      <c r="A49" s="8"/>
      <c r="B49" s="8"/>
      <c r="C49" s="8" t="s">
        <v>51</v>
      </c>
      <c r="D49" s="9">
        <v>43665000</v>
      </c>
      <c r="E49" s="9">
        <v>43665000</v>
      </c>
      <c r="F49" s="32">
        <f t="shared" si="2"/>
        <v>0</v>
      </c>
      <c r="G49" s="15">
        <f t="shared" si="3"/>
        <v>100</v>
      </c>
    </row>
    <row r="50" spans="1:7" s="10" customFormat="1" ht="18" customHeight="1" x14ac:dyDescent="0.3">
      <c r="A50" s="8"/>
      <c r="B50" s="8"/>
      <c r="C50" s="8" t="s">
        <v>24</v>
      </c>
      <c r="D50" s="9">
        <v>10700000</v>
      </c>
      <c r="E50" s="9">
        <v>10700000</v>
      </c>
      <c r="F50" s="32">
        <f t="shared" si="2"/>
        <v>0</v>
      </c>
      <c r="G50" s="15">
        <f t="shared" si="3"/>
        <v>100</v>
      </c>
    </row>
    <row r="51" spans="1:7" s="10" customFormat="1" ht="18" customHeight="1" x14ac:dyDescent="0.3">
      <c r="A51" s="8"/>
      <c r="B51" s="8" t="s">
        <v>92</v>
      </c>
      <c r="C51" s="8"/>
      <c r="D51" s="9">
        <f>D52+D53</f>
        <v>66704000</v>
      </c>
      <c r="E51" s="9">
        <f>E52+E53</f>
        <v>66704000</v>
      </c>
      <c r="F51" s="32">
        <f t="shared" si="2"/>
        <v>0</v>
      </c>
      <c r="G51" s="15">
        <f t="shared" si="3"/>
        <v>100</v>
      </c>
    </row>
    <row r="52" spans="1:7" s="10" customFormat="1" ht="18" customHeight="1" x14ac:dyDescent="0.3">
      <c r="A52" s="8"/>
      <c r="B52" s="8"/>
      <c r="C52" s="8" t="s">
        <v>51</v>
      </c>
      <c r="D52" s="9">
        <v>57704000</v>
      </c>
      <c r="E52" s="9">
        <v>57704000</v>
      </c>
      <c r="F52" s="32">
        <f t="shared" si="2"/>
        <v>0</v>
      </c>
      <c r="G52" s="15">
        <f t="shared" si="3"/>
        <v>100</v>
      </c>
    </row>
    <row r="53" spans="1:7" s="10" customFormat="1" ht="18" customHeight="1" x14ac:dyDescent="0.3">
      <c r="A53" s="8"/>
      <c r="B53" s="8"/>
      <c r="C53" s="8" t="s">
        <v>24</v>
      </c>
      <c r="D53" s="9">
        <v>9000000</v>
      </c>
      <c r="E53" s="9">
        <v>9000000</v>
      </c>
      <c r="F53" s="32">
        <f t="shared" si="2"/>
        <v>0</v>
      </c>
      <c r="G53" s="15">
        <f t="shared" si="3"/>
        <v>100</v>
      </c>
    </row>
    <row r="54" spans="1:7" s="10" customFormat="1" ht="18" customHeight="1" x14ac:dyDescent="0.3">
      <c r="A54" s="8"/>
      <c r="B54" s="8" t="s">
        <v>68</v>
      </c>
      <c r="C54" s="8"/>
      <c r="D54" s="9">
        <f>D55+D56</f>
        <v>23571000</v>
      </c>
      <c r="E54" s="9">
        <f>E55+E56</f>
        <v>23571000</v>
      </c>
      <c r="F54" s="32">
        <f t="shared" si="2"/>
        <v>0</v>
      </c>
      <c r="G54" s="15">
        <f t="shared" si="3"/>
        <v>100</v>
      </c>
    </row>
    <row r="55" spans="1:7" s="10" customFormat="1" ht="18" customHeight="1" x14ac:dyDescent="0.3">
      <c r="A55" s="8"/>
      <c r="B55" s="8"/>
      <c r="C55" s="8" t="s">
        <v>51</v>
      </c>
      <c r="D55" s="9">
        <v>23071000</v>
      </c>
      <c r="E55" s="9">
        <v>23071000</v>
      </c>
      <c r="F55" s="32">
        <f t="shared" si="2"/>
        <v>0</v>
      </c>
      <c r="G55" s="15">
        <f t="shared" si="3"/>
        <v>100</v>
      </c>
    </row>
    <row r="56" spans="1:7" s="10" customFormat="1" ht="18" customHeight="1" x14ac:dyDescent="0.3">
      <c r="A56" s="8"/>
      <c r="B56" s="8"/>
      <c r="C56" s="8" t="s">
        <v>24</v>
      </c>
      <c r="D56" s="9">
        <v>500000</v>
      </c>
      <c r="E56" s="9">
        <v>500000</v>
      </c>
      <c r="F56" s="32">
        <f t="shared" si="2"/>
        <v>0</v>
      </c>
      <c r="G56" s="15">
        <f t="shared" si="3"/>
        <v>100</v>
      </c>
    </row>
    <row r="57" spans="1:7" s="10" customFormat="1" ht="18" customHeight="1" x14ac:dyDescent="0.3">
      <c r="A57" s="8"/>
      <c r="B57" s="8" t="s">
        <v>69</v>
      </c>
      <c r="C57" s="8"/>
      <c r="D57" s="9">
        <f>D58+D59</f>
        <v>80314000</v>
      </c>
      <c r="E57" s="9">
        <f>E58+E59</f>
        <v>80314000</v>
      </c>
      <c r="F57" s="32">
        <f t="shared" si="2"/>
        <v>0</v>
      </c>
      <c r="G57" s="15">
        <f>E57/D57*100</f>
        <v>100</v>
      </c>
    </row>
    <row r="58" spans="1:7" s="10" customFormat="1" ht="18" customHeight="1" x14ac:dyDescent="0.3">
      <c r="A58" s="8"/>
      <c r="B58" s="8"/>
      <c r="C58" s="8" t="s">
        <v>51</v>
      </c>
      <c r="D58" s="9">
        <v>64514000</v>
      </c>
      <c r="E58" s="9">
        <v>64514000</v>
      </c>
      <c r="F58" s="32">
        <f t="shared" si="2"/>
        <v>0</v>
      </c>
      <c r="G58" s="15">
        <f t="shared" ref="G58:G71" si="4">E58/D58*100</f>
        <v>100</v>
      </c>
    </row>
    <row r="59" spans="1:7" s="10" customFormat="1" ht="18" customHeight="1" x14ac:dyDescent="0.3">
      <c r="A59" s="8"/>
      <c r="B59" s="8"/>
      <c r="C59" s="8" t="s">
        <v>24</v>
      </c>
      <c r="D59" s="9">
        <v>15800000</v>
      </c>
      <c r="E59" s="9">
        <v>15800000</v>
      </c>
      <c r="F59" s="32">
        <f t="shared" si="2"/>
        <v>0</v>
      </c>
      <c r="G59" s="15">
        <f t="shared" si="4"/>
        <v>100</v>
      </c>
    </row>
    <row r="60" spans="1:7" s="10" customFormat="1" ht="18" customHeight="1" x14ac:dyDescent="0.3">
      <c r="A60" s="8"/>
      <c r="B60" s="8" t="s">
        <v>93</v>
      </c>
      <c r="C60" s="8"/>
      <c r="D60" s="9">
        <f>D61+D62</f>
        <v>111540000</v>
      </c>
      <c r="E60" s="9">
        <f>E61+E62</f>
        <v>111540000</v>
      </c>
      <c r="F60" s="32">
        <f t="shared" si="2"/>
        <v>0</v>
      </c>
      <c r="G60" s="15">
        <f t="shared" si="4"/>
        <v>100</v>
      </c>
    </row>
    <row r="61" spans="1:7" s="10" customFormat="1" ht="18" customHeight="1" x14ac:dyDescent="0.3">
      <c r="A61" s="8"/>
      <c r="B61" s="8"/>
      <c r="C61" s="8" t="s">
        <v>51</v>
      </c>
      <c r="D61" s="9">
        <v>104240000</v>
      </c>
      <c r="E61" s="9">
        <v>104240000</v>
      </c>
      <c r="F61" s="32">
        <f t="shared" si="2"/>
        <v>0</v>
      </c>
      <c r="G61" s="15">
        <f t="shared" si="4"/>
        <v>100</v>
      </c>
    </row>
    <row r="62" spans="1:7" s="10" customFormat="1" ht="18" customHeight="1" x14ac:dyDescent="0.3">
      <c r="A62" s="8"/>
      <c r="B62" s="8"/>
      <c r="C62" s="8" t="s">
        <v>24</v>
      </c>
      <c r="D62" s="9">
        <v>7300000</v>
      </c>
      <c r="E62" s="9">
        <v>7300000</v>
      </c>
      <c r="F62" s="32">
        <f t="shared" si="2"/>
        <v>0</v>
      </c>
      <c r="G62" s="15">
        <f t="shared" si="4"/>
        <v>100</v>
      </c>
    </row>
    <row r="63" spans="1:7" s="10" customFormat="1" ht="18" customHeight="1" x14ac:dyDescent="0.3">
      <c r="A63" s="8"/>
      <c r="B63" s="11" t="s">
        <v>70</v>
      </c>
      <c r="C63" s="8"/>
      <c r="D63" s="9">
        <f>D64+D65</f>
        <v>80066000</v>
      </c>
      <c r="E63" s="9">
        <f>E64+E65</f>
        <v>80066000</v>
      </c>
      <c r="F63" s="32">
        <f t="shared" si="2"/>
        <v>0</v>
      </c>
      <c r="G63" s="15">
        <f t="shared" si="4"/>
        <v>100</v>
      </c>
    </row>
    <row r="64" spans="1:7" s="10" customFormat="1" ht="18" customHeight="1" x14ac:dyDescent="0.3">
      <c r="A64" s="8"/>
      <c r="B64" s="8"/>
      <c r="C64" s="8" t="s">
        <v>51</v>
      </c>
      <c r="D64" s="9">
        <v>72966000</v>
      </c>
      <c r="E64" s="9">
        <v>72966000</v>
      </c>
      <c r="F64" s="32">
        <f t="shared" si="2"/>
        <v>0</v>
      </c>
      <c r="G64" s="15">
        <f t="shared" si="4"/>
        <v>100</v>
      </c>
    </row>
    <row r="65" spans="1:7" s="10" customFormat="1" ht="18" customHeight="1" x14ac:dyDescent="0.3">
      <c r="A65" s="8"/>
      <c r="B65" s="8"/>
      <c r="C65" s="8" t="s">
        <v>24</v>
      </c>
      <c r="D65" s="9">
        <v>7100000</v>
      </c>
      <c r="E65" s="9">
        <v>7100000</v>
      </c>
      <c r="F65" s="32">
        <f t="shared" si="2"/>
        <v>0</v>
      </c>
      <c r="G65" s="15">
        <f t="shared" si="4"/>
        <v>100</v>
      </c>
    </row>
    <row r="66" spans="1:7" s="10" customFormat="1" ht="18" customHeight="1" x14ac:dyDescent="0.3">
      <c r="A66" s="8"/>
      <c r="B66" s="24" t="s">
        <v>71</v>
      </c>
      <c r="C66" s="8"/>
      <c r="D66" s="9">
        <f>D67+D68</f>
        <v>111640000</v>
      </c>
      <c r="E66" s="9">
        <f>E67+E68</f>
        <v>111640000</v>
      </c>
      <c r="F66" s="32">
        <f t="shared" si="2"/>
        <v>0</v>
      </c>
      <c r="G66" s="15">
        <f t="shared" si="4"/>
        <v>100</v>
      </c>
    </row>
    <row r="67" spans="1:7" s="10" customFormat="1" ht="18" customHeight="1" x14ac:dyDescent="0.3">
      <c r="A67" s="8"/>
      <c r="B67" s="8"/>
      <c r="C67" s="8" t="s">
        <v>51</v>
      </c>
      <c r="D67" s="9">
        <v>104240000</v>
      </c>
      <c r="E67" s="9">
        <v>104240000</v>
      </c>
      <c r="F67" s="32">
        <f t="shared" si="2"/>
        <v>0</v>
      </c>
      <c r="G67" s="15">
        <f t="shared" si="4"/>
        <v>100</v>
      </c>
    </row>
    <row r="68" spans="1:7" s="10" customFormat="1" ht="18" customHeight="1" x14ac:dyDescent="0.3">
      <c r="A68" s="8"/>
      <c r="B68" s="8"/>
      <c r="C68" s="8" t="s">
        <v>24</v>
      </c>
      <c r="D68" s="9">
        <v>7400000</v>
      </c>
      <c r="E68" s="9">
        <v>7400000</v>
      </c>
      <c r="F68" s="32">
        <f t="shared" si="2"/>
        <v>0</v>
      </c>
      <c r="G68" s="15">
        <f t="shared" si="4"/>
        <v>100</v>
      </c>
    </row>
    <row r="69" spans="1:7" s="10" customFormat="1" ht="18" customHeight="1" x14ac:dyDescent="0.3">
      <c r="A69" s="8"/>
      <c r="B69" s="24" t="s">
        <v>94</v>
      </c>
      <c r="C69" s="8"/>
      <c r="D69" s="9">
        <f>D70+D71</f>
        <v>82204000</v>
      </c>
      <c r="E69" s="9">
        <f>E70+E71</f>
        <v>82204000</v>
      </c>
      <c r="F69" s="32">
        <f t="shared" si="2"/>
        <v>0</v>
      </c>
      <c r="G69" s="15">
        <f t="shared" si="4"/>
        <v>100</v>
      </c>
    </row>
    <row r="70" spans="1:7" s="10" customFormat="1" ht="18" customHeight="1" x14ac:dyDescent="0.3">
      <c r="A70" s="8"/>
      <c r="B70" s="8"/>
      <c r="C70" s="8" t="s">
        <v>51</v>
      </c>
      <c r="D70" s="9">
        <v>57704000</v>
      </c>
      <c r="E70" s="9">
        <v>57704000</v>
      </c>
      <c r="F70" s="32">
        <f t="shared" si="2"/>
        <v>0</v>
      </c>
      <c r="G70" s="15">
        <f t="shared" si="4"/>
        <v>100</v>
      </c>
    </row>
    <row r="71" spans="1:7" s="10" customFormat="1" ht="18" customHeight="1" x14ac:dyDescent="0.3">
      <c r="A71" s="8"/>
      <c r="B71" s="8"/>
      <c r="C71" s="8" t="s">
        <v>24</v>
      </c>
      <c r="D71" s="9">
        <v>24500000</v>
      </c>
      <c r="E71" s="9">
        <v>24500000</v>
      </c>
      <c r="F71" s="32">
        <f t="shared" si="2"/>
        <v>0</v>
      </c>
      <c r="G71" s="15">
        <f t="shared" si="4"/>
        <v>100</v>
      </c>
    </row>
    <row r="72" spans="1:7" s="10" customFormat="1" ht="18" customHeight="1" x14ac:dyDescent="0.3">
      <c r="A72" s="8"/>
      <c r="B72" s="8" t="s">
        <v>95</v>
      </c>
      <c r="C72" s="8"/>
      <c r="D72" s="9">
        <f>D73+D74</f>
        <v>51867000</v>
      </c>
      <c r="E72" s="9">
        <f>E73+E74</f>
        <v>51867000</v>
      </c>
      <c r="F72" s="32">
        <f t="shared" si="2"/>
        <v>0</v>
      </c>
      <c r="G72" s="15">
        <f t="shared" ref="G72:G83" si="5">E72/D72*100</f>
        <v>100</v>
      </c>
    </row>
    <row r="73" spans="1:7" s="10" customFormat="1" ht="18" customHeight="1" x14ac:dyDescent="0.3">
      <c r="A73" s="8"/>
      <c r="B73" s="8"/>
      <c r="C73" s="8" t="s">
        <v>51</v>
      </c>
      <c r="D73" s="9">
        <v>41867000</v>
      </c>
      <c r="E73" s="9">
        <v>41867000</v>
      </c>
      <c r="F73" s="32">
        <f t="shared" si="2"/>
        <v>0</v>
      </c>
      <c r="G73" s="15">
        <f t="shared" si="5"/>
        <v>100</v>
      </c>
    </row>
    <row r="74" spans="1:7" s="10" customFormat="1" ht="18" customHeight="1" x14ac:dyDescent="0.3">
      <c r="A74" s="8"/>
      <c r="B74" s="8"/>
      <c r="C74" s="8" t="s">
        <v>24</v>
      </c>
      <c r="D74" s="9">
        <v>10000000</v>
      </c>
      <c r="E74" s="9">
        <v>10000000</v>
      </c>
      <c r="F74" s="32">
        <f t="shared" si="2"/>
        <v>0</v>
      </c>
      <c r="G74" s="15">
        <f t="shared" si="5"/>
        <v>100</v>
      </c>
    </row>
    <row r="75" spans="1:7" s="10" customFormat="1" ht="18" customHeight="1" x14ac:dyDescent="0.3">
      <c r="A75" s="8"/>
      <c r="B75" s="8" t="s">
        <v>96</v>
      </c>
      <c r="C75" s="8"/>
      <c r="D75" s="9">
        <f>D76+D77</f>
        <v>165960000</v>
      </c>
      <c r="E75" s="9">
        <f>E76+E77</f>
        <v>165960000</v>
      </c>
      <c r="F75" s="32">
        <f t="shared" si="2"/>
        <v>0</v>
      </c>
      <c r="G75" s="15">
        <f t="shared" si="5"/>
        <v>100</v>
      </c>
    </row>
    <row r="76" spans="1:7" s="10" customFormat="1" ht="18" customHeight="1" x14ac:dyDescent="0.3">
      <c r="A76" s="8"/>
      <c r="B76" s="8"/>
      <c r="C76" s="8" t="s">
        <v>51</v>
      </c>
      <c r="D76" s="9">
        <v>156360000</v>
      </c>
      <c r="E76" s="9">
        <v>156360000</v>
      </c>
      <c r="F76" s="32">
        <f t="shared" si="2"/>
        <v>0</v>
      </c>
      <c r="G76" s="15">
        <f t="shared" si="5"/>
        <v>100</v>
      </c>
    </row>
    <row r="77" spans="1:7" s="10" customFormat="1" ht="18" customHeight="1" x14ac:dyDescent="0.3">
      <c r="A77" s="8"/>
      <c r="B77" s="8"/>
      <c r="C77" s="8" t="s">
        <v>24</v>
      </c>
      <c r="D77" s="9">
        <v>9600000</v>
      </c>
      <c r="E77" s="9">
        <v>9600000</v>
      </c>
      <c r="F77" s="32">
        <f t="shared" si="2"/>
        <v>0</v>
      </c>
      <c r="G77" s="15">
        <f t="shared" si="5"/>
        <v>100</v>
      </c>
    </row>
    <row r="78" spans="1:7" s="10" customFormat="1" ht="18" customHeight="1" x14ac:dyDescent="0.3">
      <c r="A78" s="8"/>
      <c r="B78" s="8" t="s">
        <v>73</v>
      </c>
      <c r="C78" s="8"/>
      <c r="D78" s="9">
        <f>D79+D80</f>
        <v>215917000</v>
      </c>
      <c r="E78" s="9">
        <f>E79+E80</f>
        <v>215917000</v>
      </c>
      <c r="F78" s="32">
        <f t="shared" si="2"/>
        <v>0</v>
      </c>
      <c r="G78" s="15">
        <f t="shared" si="5"/>
        <v>100</v>
      </c>
    </row>
    <row r="79" spans="1:7" s="10" customFormat="1" ht="18" customHeight="1" x14ac:dyDescent="0.3">
      <c r="A79" s="8"/>
      <c r="B79" s="8"/>
      <c r="C79" s="8" t="s">
        <v>51</v>
      </c>
      <c r="D79" s="9">
        <v>202067000</v>
      </c>
      <c r="E79" s="9">
        <v>202067000</v>
      </c>
      <c r="F79" s="32">
        <f t="shared" si="2"/>
        <v>0</v>
      </c>
      <c r="G79" s="15">
        <f t="shared" si="5"/>
        <v>100</v>
      </c>
    </row>
    <row r="80" spans="1:7" s="10" customFormat="1" ht="18" customHeight="1" x14ac:dyDescent="0.3">
      <c r="A80" s="8"/>
      <c r="B80" s="11"/>
      <c r="C80" s="8" t="s">
        <v>24</v>
      </c>
      <c r="D80" s="9">
        <v>13850000</v>
      </c>
      <c r="E80" s="9">
        <v>13850000</v>
      </c>
      <c r="F80" s="32">
        <f t="shared" si="2"/>
        <v>0</v>
      </c>
      <c r="G80" s="15">
        <f t="shared" si="5"/>
        <v>100</v>
      </c>
    </row>
    <row r="81" spans="1:7" s="10" customFormat="1" ht="18" customHeight="1" x14ac:dyDescent="0.3">
      <c r="A81" s="8"/>
      <c r="B81" s="11" t="s">
        <v>74</v>
      </c>
      <c r="C81" s="8"/>
      <c r="D81" s="9">
        <f>D82+D83</f>
        <v>30816000</v>
      </c>
      <c r="E81" s="9">
        <f>E82+E83</f>
        <v>30816000</v>
      </c>
      <c r="F81" s="32">
        <f t="shared" si="2"/>
        <v>0</v>
      </c>
      <c r="G81" s="15">
        <f t="shared" si="5"/>
        <v>100</v>
      </c>
    </row>
    <row r="82" spans="1:7" s="10" customFormat="1" ht="18" customHeight="1" x14ac:dyDescent="0.3">
      <c r="A82" s="8"/>
      <c r="B82" s="11"/>
      <c r="C82" s="8" t="s">
        <v>51</v>
      </c>
      <c r="D82" s="9">
        <v>30316000</v>
      </c>
      <c r="E82" s="9">
        <v>30316000</v>
      </c>
      <c r="F82" s="32">
        <f t="shared" si="2"/>
        <v>0</v>
      </c>
      <c r="G82" s="15">
        <f t="shared" si="5"/>
        <v>100</v>
      </c>
    </row>
    <row r="83" spans="1:7" s="10" customFormat="1" ht="18" customHeight="1" x14ac:dyDescent="0.3">
      <c r="A83" s="8"/>
      <c r="B83" s="11"/>
      <c r="C83" s="8" t="s">
        <v>106</v>
      </c>
      <c r="D83" s="9">
        <v>500000</v>
      </c>
      <c r="E83" s="9">
        <v>500000</v>
      </c>
      <c r="F83" s="32">
        <f t="shared" si="2"/>
        <v>0</v>
      </c>
      <c r="G83" s="15">
        <f t="shared" si="5"/>
        <v>100</v>
      </c>
    </row>
    <row r="84" spans="1:7" s="10" customFormat="1" ht="18" customHeight="1" x14ac:dyDescent="0.3">
      <c r="A84" s="25" t="s">
        <v>76</v>
      </c>
      <c r="B84" s="11"/>
      <c r="C84" s="18"/>
      <c r="D84" s="9">
        <v>150000000</v>
      </c>
      <c r="E84" s="9">
        <v>150000000</v>
      </c>
      <c r="F84" s="32">
        <f t="shared" si="2"/>
        <v>0</v>
      </c>
      <c r="G84" s="15">
        <f t="shared" ref="G84:G85" si="6">E84/D84*100</f>
        <v>100</v>
      </c>
    </row>
    <row r="85" spans="1:7" s="10" customFormat="1" ht="18" customHeight="1" x14ac:dyDescent="0.3">
      <c r="A85" s="8"/>
      <c r="B85" s="25" t="s">
        <v>76</v>
      </c>
      <c r="C85" s="18"/>
      <c r="D85" s="9">
        <v>150000000</v>
      </c>
      <c r="E85" s="9">
        <v>150000000</v>
      </c>
      <c r="F85" s="32">
        <f t="shared" si="2"/>
        <v>0</v>
      </c>
      <c r="G85" s="15">
        <f t="shared" si="6"/>
        <v>100</v>
      </c>
    </row>
    <row r="86" spans="1:7" s="10" customFormat="1" ht="18" customHeight="1" x14ac:dyDescent="0.3">
      <c r="A86" s="8"/>
      <c r="B86" s="11"/>
      <c r="C86" s="25" t="s">
        <v>76</v>
      </c>
      <c r="D86" s="9">
        <v>150000000</v>
      </c>
      <c r="E86" s="9">
        <v>150000000</v>
      </c>
      <c r="F86" s="32">
        <f t="shared" si="2"/>
        <v>0</v>
      </c>
      <c r="G86" s="15">
        <f t="shared" ref="G86:G89" si="7">E86/D86*100</f>
        <v>100</v>
      </c>
    </row>
    <row r="87" spans="1:7" s="10" customFormat="1" ht="18" customHeight="1" x14ac:dyDescent="0.3">
      <c r="A87" s="8" t="s">
        <v>79</v>
      </c>
      <c r="B87" s="11"/>
      <c r="C87" s="25"/>
      <c r="D87" s="9">
        <f>D88</f>
        <v>600000</v>
      </c>
      <c r="E87" s="9">
        <f>E88</f>
        <v>8164000</v>
      </c>
      <c r="F87" s="32">
        <f t="shared" si="2"/>
        <v>7564000</v>
      </c>
      <c r="G87" s="15">
        <f t="shared" si="7"/>
        <v>1360.6666666666667</v>
      </c>
    </row>
    <row r="88" spans="1:7" s="10" customFormat="1" ht="18" customHeight="1" x14ac:dyDescent="0.3">
      <c r="A88" s="8"/>
      <c r="B88" s="8" t="s">
        <v>79</v>
      </c>
      <c r="C88" s="25"/>
      <c r="D88" s="9">
        <f>D89</f>
        <v>600000</v>
      </c>
      <c r="E88" s="9">
        <f>E89</f>
        <v>8164000</v>
      </c>
      <c r="F88" s="32">
        <f t="shared" si="2"/>
        <v>7564000</v>
      </c>
      <c r="G88" s="15">
        <f t="shared" si="7"/>
        <v>1360.6666666666667</v>
      </c>
    </row>
    <row r="89" spans="1:7" s="10" customFormat="1" ht="18" customHeight="1" x14ac:dyDescent="0.3">
      <c r="A89" s="8"/>
      <c r="B89" s="11"/>
      <c r="C89" s="8" t="s">
        <v>79</v>
      </c>
      <c r="D89" s="9">
        <v>600000</v>
      </c>
      <c r="E89" s="9">
        <v>8164000</v>
      </c>
      <c r="F89" s="32">
        <f t="shared" si="2"/>
        <v>7564000</v>
      </c>
      <c r="G89" s="15">
        <f t="shared" si="7"/>
        <v>1360.6666666666667</v>
      </c>
    </row>
    <row r="90" spans="1:7" s="10" customFormat="1" ht="18" customHeight="1" x14ac:dyDescent="0.3">
      <c r="A90" s="8" t="s">
        <v>75</v>
      </c>
      <c r="B90" s="11"/>
      <c r="C90" s="18"/>
      <c r="D90" s="9">
        <f>D91</f>
        <v>300000</v>
      </c>
      <c r="E90" s="9">
        <f>E91</f>
        <v>300000</v>
      </c>
      <c r="F90" s="32">
        <f t="shared" si="2"/>
        <v>0</v>
      </c>
      <c r="G90" s="15">
        <v>0</v>
      </c>
    </row>
    <row r="91" spans="1:7" s="10" customFormat="1" ht="18" customHeight="1" x14ac:dyDescent="0.3">
      <c r="A91" s="8"/>
      <c r="B91" s="8" t="s">
        <v>75</v>
      </c>
      <c r="C91" s="22"/>
      <c r="D91" s="9">
        <f>D92</f>
        <v>300000</v>
      </c>
      <c r="E91" s="9">
        <f>E92</f>
        <v>300000</v>
      </c>
      <c r="F91" s="32">
        <f t="shared" si="2"/>
        <v>0</v>
      </c>
      <c r="G91" s="15">
        <v>0</v>
      </c>
    </row>
    <row r="92" spans="1:7" s="10" customFormat="1" ht="18" customHeight="1" x14ac:dyDescent="0.3">
      <c r="A92" s="8"/>
      <c r="B92" s="8"/>
      <c r="C92" s="22" t="s">
        <v>75</v>
      </c>
      <c r="D92" s="9">
        <v>300000</v>
      </c>
      <c r="E92" s="9">
        <v>300000</v>
      </c>
      <c r="F92" s="32">
        <f t="shared" si="2"/>
        <v>0</v>
      </c>
      <c r="G92" s="15">
        <v>0</v>
      </c>
    </row>
    <row r="93" spans="1:7" ht="18" customHeight="1" x14ac:dyDescent="0.3">
      <c r="A93" s="34"/>
      <c r="B93" s="34"/>
      <c r="C93" s="34"/>
      <c r="D93" s="35"/>
      <c r="E93" s="35"/>
      <c r="F93" s="35"/>
      <c r="G93" s="36"/>
    </row>
    <row r="94" spans="1:7" ht="18" customHeight="1" x14ac:dyDescent="0.3">
      <c r="A94" s="34"/>
      <c r="B94" s="34"/>
      <c r="C94" s="34"/>
      <c r="D94" s="35"/>
      <c r="E94" s="35"/>
      <c r="F94" s="35"/>
      <c r="G94" s="36"/>
    </row>
    <row r="95" spans="1:7" ht="18" customHeight="1" x14ac:dyDescent="0.3">
      <c r="A95" s="34"/>
      <c r="B95" s="34"/>
      <c r="C95" s="34"/>
      <c r="D95" s="35"/>
      <c r="E95" s="35"/>
      <c r="F95" s="35"/>
      <c r="G95" s="36"/>
    </row>
    <row r="96" spans="1:7" ht="18" customHeight="1" x14ac:dyDescent="0.3">
      <c r="A96" s="34"/>
      <c r="B96" s="34"/>
      <c r="C96" s="34"/>
      <c r="D96" s="35"/>
      <c r="E96" s="35"/>
      <c r="F96" s="35"/>
      <c r="G96" s="36"/>
    </row>
    <row r="97" spans="1:7" ht="18" customHeight="1" x14ac:dyDescent="0.3">
      <c r="A97" s="34"/>
      <c r="B97" s="34"/>
      <c r="C97" s="34"/>
      <c r="D97" s="35"/>
      <c r="E97" s="35"/>
      <c r="F97" s="35"/>
      <c r="G97" s="36"/>
    </row>
    <row r="98" spans="1:7" ht="18" customHeight="1" x14ac:dyDescent="0.3">
      <c r="A98" s="34"/>
      <c r="B98" s="34"/>
      <c r="C98" s="34"/>
      <c r="D98" s="35"/>
      <c r="E98" s="35"/>
      <c r="F98" s="35"/>
      <c r="G98" s="36"/>
    </row>
    <row r="99" spans="1:7" ht="18" customHeight="1" x14ac:dyDescent="0.3">
      <c r="A99" s="34"/>
      <c r="B99" s="34"/>
      <c r="C99" s="34"/>
      <c r="D99" s="35"/>
      <c r="E99" s="35"/>
      <c r="F99" s="35"/>
      <c r="G99" s="36"/>
    </row>
    <row r="100" spans="1:7" ht="18" customHeight="1" x14ac:dyDescent="0.3">
      <c r="A100" s="34"/>
      <c r="B100" s="34"/>
      <c r="C100" s="34"/>
      <c r="D100" s="35"/>
      <c r="E100" s="35"/>
      <c r="F100" s="35"/>
      <c r="G100" s="36"/>
    </row>
    <row r="101" spans="1:7" ht="18" customHeight="1" x14ac:dyDescent="0.3">
      <c r="A101" s="34"/>
      <c r="B101" s="34"/>
      <c r="C101" s="34"/>
      <c r="D101" s="35"/>
      <c r="E101" s="35"/>
      <c r="F101" s="35"/>
      <c r="G101" s="36"/>
    </row>
    <row r="102" spans="1:7" ht="18" customHeight="1" x14ac:dyDescent="0.3">
      <c r="A102" s="34"/>
      <c r="B102" s="34"/>
      <c r="C102" s="34"/>
      <c r="D102" s="35"/>
      <c r="E102" s="35"/>
      <c r="F102" s="35"/>
      <c r="G102" s="36"/>
    </row>
    <row r="103" spans="1:7" ht="18" customHeight="1" x14ac:dyDescent="0.3">
      <c r="A103" s="34"/>
      <c r="B103" s="34"/>
      <c r="C103" s="34"/>
      <c r="D103" s="35"/>
      <c r="E103" s="35"/>
      <c r="F103" s="35"/>
      <c r="G103" s="36"/>
    </row>
    <row r="104" spans="1:7" ht="18" customHeight="1" x14ac:dyDescent="0.3">
      <c r="A104" s="34"/>
      <c r="B104" s="34"/>
      <c r="C104" s="34"/>
      <c r="D104" s="35"/>
      <c r="E104" s="35"/>
      <c r="F104" s="35"/>
      <c r="G104" s="36"/>
    </row>
    <row r="105" spans="1:7" ht="18" customHeight="1" x14ac:dyDescent="0.3">
      <c r="A105" s="34"/>
      <c r="B105" s="34"/>
      <c r="C105" s="34"/>
      <c r="D105" s="35"/>
      <c r="E105" s="35"/>
      <c r="F105" s="35"/>
      <c r="G105" s="36"/>
    </row>
    <row r="106" spans="1:7" ht="18" customHeight="1" x14ac:dyDescent="0.3">
      <c r="A106" s="34"/>
      <c r="B106" s="34"/>
      <c r="C106" s="34"/>
      <c r="D106" s="35"/>
      <c r="E106" s="35"/>
      <c r="F106" s="35"/>
      <c r="G106" s="36"/>
    </row>
    <row r="107" spans="1:7" ht="18" customHeight="1" x14ac:dyDescent="0.3">
      <c r="A107" s="34"/>
      <c r="B107" s="34"/>
      <c r="C107" s="34"/>
      <c r="D107" s="35"/>
      <c r="E107" s="35"/>
      <c r="F107" s="35"/>
      <c r="G107" s="36"/>
    </row>
    <row r="108" spans="1:7" ht="18" customHeight="1" x14ac:dyDescent="0.3">
      <c r="A108" s="34"/>
      <c r="B108" s="34"/>
      <c r="C108" s="34"/>
      <c r="D108" s="35"/>
      <c r="E108" s="35"/>
      <c r="F108" s="35"/>
      <c r="G108" s="36"/>
    </row>
    <row r="109" spans="1:7" ht="18" customHeight="1" x14ac:dyDescent="0.3">
      <c r="A109" s="34"/>
      <c r="B109" s="34"/>
      <c r="C109" s="34"/>
      <c r="D109" s="35"/>
      <c r="E109" s="35"/>
      <c r="F109" s="35"/>
      <c r="G109" s="36"/>
    </row>
    <row r="110" spans="1:7" ht="18" customHeight="1" x14ac:dyDescent="0.3">
      <c r="A110" s="34"/>
      <c r="B110" s="34"/>
      <c r="C110" s="34"/>
      <c r="D110" s="35"/>
      <c r="E110" s="35"/>
      <c r="F110" s="35"/>
      <c r="G110" s="36"/>
    </row>
    <row r="111" spans="1:7" ht="18" customHeight="1" x14ac:dyDescent="0.3">
      <c r="A111" s="34"/>
      <c r="B111" s="34"/>
      <c r="C111" s="34"/>
      <c r="D111" s="35"/>
      <c r="E111" s="35"/>
      <c r="F111" s="35"/>
      <c r="G111" s="36"/>
    </row>
    <row r="112" spans="1:7" ht="18" customHeight="1" x14ac:dyDescent="0.3">
      <c r="A112" s="34"/>
      <c r="B112" s="34"/>
      <c r="C112" s="34"/>
      <c r="D112" s="35"/>
      <c r="E112" s="35"/>
      <c r="F112" s="35"/>
      <c r="G112" s="36"/>
    </row>
    <row r="113" spans="1:7" ht="18" customHeight="1" x14ac:dyDescent="0.3">
      <c r="A113" s="34"/>
      <c r="B113" s="34"/>
      <c r="C113" s="34"/>
      <c r="D113" s="35"/>
      <c r="E113" s="35"/>
      <c r="F113" s="35"/>
      <c r="G113" s="36"/>
    </row>
    <row r="114" spans="1:7" ht="18" customHeight="1" x14ac:dyDescent="0.3">
      <c r="A114" s="34"/>
      <c r="B114" s="34"/>
      <c r="C114" s="34"/>
      <c r="D114" s="35"/>
      <c r="E114" s="35"/>
      <c r="F114" s="35"/>
      <c r="G114" s="36"/>
    </row>
    <row r="115" spans="1:7" ht="18" customHeight="1" x14ac:dyDescent="0.3">
      <c r="A115" s="34"/>
      <c r="B115" s="34"/>
      <c r="C115" s="34"/>
      <c r="D115" s="35"/>
      <c r="E115" s="35"/>
      <c r="F115" s="35"/>
      <c r="G115" s="36"/>
    </row>
    <row r="116" spans="1:7" ht="18" customHeight="1" x14ac:dyDescent="0.3">
      <c r="A116" s="34"/>
      <c r="B116" s="34"/>
      <c r="C116" s="34"/>
      <c r="D116" s="35"/>
      <c r="E116" s="35"/>
      <c r="F116" s="35"/>
      <c r="G116" s="36"/>
    </row>
    <row r="117" spans="1:7" ht="18" customHeight="1" x14ac:dyDescent="0.3">
      <c r="A117" s="34"/>
      <c r="B117" s="34"/>
      <c r="C117" s="34"/>
      <c r="D117" s="35"/>
      <c r="E117" s="35"/>
      <c r="F117" s="35"/>
      <c r="G117" s="36"/>
    </row>
    <row r="118" spans="1:7" ht="18" customHeight="1" x14ac:dyDescent="0.3">
      <c r="A118" s="34"/>
      <c r="B118" s="34"/>
      <c r="C118" s="34"/>
      <c r="D118" s="35"/>
      <c r="E118" s="35"/>
      <c r="F118" s="35"/>
      <c r="G118" s="36"/>
    </row>
    <row r="119" spans="1:7" ht="18" customHeight="1" x14ac:dyDescent="0.3">
      <c r="A119" s="34"/>
      <c r="B119" s="34"/>
      <c r="C119" s="34"/>
      <c r="D119" s="35"/>
      <c r="E119" s="35"/>
      <c r="F119" s="35"/>
      <c r="G119" s="36"/>
    </row>
    <row r="120" spans="1:7" ht="18" customHeight="1" x14ac:dyDescent="0.3"/>
    <row r="121" spans="1:7" ht="18" customHeight="1" x14ac:dyDescent="0.3"/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54" header="0.3" footer="0.5600000000000000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8"/>
  <sheetViews>
    <sheetView workbookViewId="0">
      <selection activeCell="B2" sqref="B2:B27"/>
    </sheetView>
  </sheetViews>
  <sheetFormatPr defaultRowHeight="16.5" x14ac:dyDescent="0.3"/>
  <cols>
    <col min="1" max="1" width="2.375" customWidth="1"/>
    <col min="2" max="2" width="125.375" customWidth="1"/>
  </cols>
  <sheetData>
    <row r="1" spans="2:2" ht="17.25" thickBot="1" x14ac:dyDescent="0.35"/>
    <row r="2" spans="2:2" ht="26.25" customHeight="1" thickTop="1" x14ac:dyDescent="0.3">
      <c r="B2" s="45" t="s">
        <v>98</v>
      </c>
    </row>
    <row r="3" spans="2:2" ht="16.5" customHeight="1" x14ac:dyDescent="0.3">
      <c r="B3" s="46"/>
    </row>
    <row r="4" spans="2:2" ht="16.5" customHeight="1" x14ac:dyDescent="0.3">
      <c r="B4" s="46"/>
    </row>
    <row r="5" spans="2:2" ht="19.5" customHeight="1" x14ac:dyDescent="0.3">
      <c r="B5" s="46"/>
    </row>
    <row r="6" spans="2:2" ht="19.5" customHeight="1" x14ac:dyDescent="0.3">
      <c r="B6" s="46"/>
    </row>
    <row r="7" spans="2:2" ht="16.5" customHeight="1" x14ac:dyDescent="0.3">
      <c r="B7" s="46"/>
    </row>
    <row r="8" spans="2:2" ht="19.5" customHeight="1" x14ac:dyDescent="0.3">
      <c r="B8" s="46"/>
    </row>
    <row r="9" spans="2:2" ht="19.5" customHeight="1" x14ac:dyDescent="0.3">
      <c r="B9" s="46"/>
    </row>
    <row r="10" spans="2:2" ht="19.5" customHeight="1" x14ac:dyDescent="0.3">
      <c r="B10" s="46"/>
    </row>
    <row r="11" spans="2:2" ht="19.5" customHeight="1" x14ac:dyDescent="0.3">
      <c r="B11" s="46"/>
    </row>
    <row r="12" spans="2:2" ht="19.5" customHeight="1" x14ac:dyDescent="0.3">
      <c r="B12" s="46"/>
    </row>
    <row r="13" spans="2:2" ht="19.5" customHeight="1" x14ac:dyDescent="0.3">
      <c r="B13" s="46"/>
    </row>
    <row r="14" spans="2:2" ht="19.5" customHeight="1" x14ac:dyDescent="0.3">
      <c r="B14" s="46"/>
    </row>
    <row r="15" spans="2:2" x14ac:dyDescent="0.3">
      <c r="B15" s="46"/>
    </row>
    <row r="16" spans="2:2" ht="97.5" customHeight="1" x14ac:dyDescent="0.3">
      <c r="B16" s="46"/>
    </row>
    <row r="17" spans="2:2" ht="97.5" customHeight="1" x14ac:dyDescent="0.3">
      <c r="B17" s="46"/>
    </row>
    <row r="18" spans="2:2" ht="78" customHeight="1" x14ac:dyDescent="0.3">
      <c r="B18" s="46"/>
    </row>
    <row r="19" spans="2:2" ht="78" customHeight="1" x14ac:dyDescent="0.3">
      <c r="B19" s="46"/>
    </row>
    <row r="20" spans="2:2" ht="97.5" customHeight="1" x14ac:dyDescent="0.3">
      <c r="B20" s="46"/>
    </row>
    <row r="21" spans="2:2" ht="78" customHeight="1" x14ac:dyDescent="0.3">
      <c r="B21" s="46"/>
    </row>
    <row r="22" spans="2:2" ht="78" customHeight="1" x14ac:dyDescent="0.3">
      <c r="B22" s="46"/>
    </row>
    <row r="23" spans="2:2" ht="78" customHeight="1" x14ac:dyDescent="0.3">
      <c r="B23" s="46"/>
    </row>
    <row r="24" spans="2:2" x14ac:dyDescent="0.3">
      <c r="B24" s="46"/>
    </row>
    <row r="25" spans="2:2" ht="214.5" customHeight="1" x14ac:dyDescent="0.3">
      <c r="B25" s="46"/>
    </row>
    <row r="26" spans="2:2" ht="195" customHeight="1" x14ac:dyDescent="0.3">
      <c r="B26" s="46"/>
    </row>
    <row r="27" spans="2:2" ht="78.75" customHeight="1" thickBot="1" x14ac:dyDescent="0.35">
      <c r="B27" s="47"/>
    </row>
    <row r="28" spans="2:2" ht="17.25" thickTop="1" x14ac:dyDescent="0.3"/>
  </sheetData>
  <mergeCells count="1">
    <mergeCell ref="B2:B27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총괄</vt:lpstr>
      <vt:lpstr>센터</vt:lpstr>
      <vt:lpstr>바우처(노인돌봄)</vt:lpstr>
      <vt:lpstr>바우처(가사간병)</vt:lpstr>
      <vt:lpstr>자활사업</vt:lpstr>
      <vt:lpstr>예산총칙</vt:lpstr>
      <vt:lpstr>임직원 보수일람표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2014-01-24T05:58:03Z</cp:lastPrinted>
  <dcterms:created xsi:type="dcterms:W3CDTF">2013-02-13T02:09:02Z</dcterms:created>
  <dcterms:modified xsi:type="dcterms:W3CDTF">2014-01-24T05:58:06Z</dcterms:modified>
</cp:coreProperties>
</file>